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311" windowWidth="7515" windowHeight="7320" activeTab="0"/>
  </bookViews>
  <sheets>
    <sheet name="dem14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'dem14'!$A$18:$L$165</definedName>
    <definedName name="_Regression_Int" localSheetId="0" hidden="1">1</definedName>
    <definedName name="admJ" localSheetId="0">'dem14'!$D$82:$L$82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ail" localSheetId="0">'dem14'!$D$125:$L$125</definedName>
    <definedName name="jailrec" localSheetId="0">'dem14'!#REF!</definedName>
    <definedName name="justice">#REF!</definedName>
    <definedName name="lr">#REF!</definedName>
    <definedName name="lrrec">#REF!</definedName>
    <definedName name="mgs" localSheetId="0">'dem14'!$D$152:$L$152</definedName>
    <definedName name="minister" localSheetId="0">'dem14'!$D$74:$L$74</definedName>
    <definedName name="minrec" localSheetId="0">'dem14'!#REF!</definedName>
    <definedName name="nc">#REF!</definedName>
    <definedName name="ncfund">#REF!</definedName>
    <definedName name="ncrec">#REF!</definedName>
    <definedName name="ncrec1">#REF!</definedName>
    <definedName name="np" localSheetId="0">'dem14'!$K$164</definedName>
    <definedName name="np">#REF!</definedName>
    <definedName name="Nutrition">#REF!</definedName>
    <definedName name="oas">'dem14'!$D$146:$L$146</definedName>
    <definedName name="oges">#REF!</definedName>
    <definedName name="pension">#REF!</definedName>
    <definedName name="_xlnm.Print_Area" localSheetId="0">'dem14'!$A$1:$L$165</definedName>
    <definedName name="_xlnm.Print_Titles" localSheetId="0">'dem14'!$15:$18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'dem14'!#REF!</definedName>
    <definedName name="scst">#REF!</definedName>
    <definedName name="sgs" localSheetId="0">'dem14'!$D$100:$L$100</definedName>
    <definedName name="sgs">#REF!</definedName>
    <definedName name="sgsrec" localSheetId="0">'dem14'!#REF!</definedName>
    <definedName name="SocialSecurity" localSheetId="0">'dem14'!$D$162:$L$162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'dem14'!#REF!</definedName>
    <definedName name="swc">#REF!</definedName>
    <definedName name="tax">#REF!</definedName>
    <definedName name="udhd">#REF!</definedName>
    <definedName name="urbancap">#REF!</definedName>
    <definedName name="voted" localSheetId="0">'dem14'!$E$13:$G$13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'dem14'!$A$1:$L$165</definedName>
    <definedName name="Z_239EE218_578E_4317_BEED_14D5D7089E27_.wvu.PrintArea" localSheetId="0" hidden="1">'dem14'!$A$1:$L$164</definedName>
    <definedName name="Z_239EE218_578E_4317_BEED_14D5D7089E27_.wvu.PrintTitles" localSheetId="0" hidden="1">'dem14'!$15:$18</definedName>
    <definedName name="Z_302A3EA3_AE96_11D5_A646_0050BA3D7AFD_.wvu.FilterData" localSheetId="0" hidden="1">'dem14'!$A$1:$L$165</definedName>
    <definedName name="Z_302A3EA3_AE96_11D5_A646_0050BA3D7AFD_.wvu.PrintArea" localSheetId="0" hidden="1">'dem14'!$A$1:$L$164</definedName>
    <definedName name="Z_302A3EA3_AE96_11D5_A646_0050BA3D7AFD_.wvu.PrintTitles" localSheetId="0" hidden="1">'dem14'!$15:$18</definedName>
    <definedName name="Z_36DBA021_0ECB_11D4_8064_004005726899_.wvu.PrintArea" localSheetId="0" hidden="1">'dem14'!$A$1:$L$164</definedName>
    <definedName name="Z_36DBA021_0ECB_11D4_8064_004005726899_.wvu.PrintTitles" localSheetId="0" hidden="1">'dem14'!$15:$18</definedName>
    <definedName name="Z_93EBE921_AE91_11D5_8685_004005726899_.wvu.PrintArea" localSheetId="0" hidden="1">'dem14'!$A$1:$L$164</definedName>
    <definedName name="Z_93EBE921_AE91_11D5_8685_004005726899_.wvu.PrintTitles" localSheetId="0" hidden="1">'dem14'!$15:$18</definedName>
    <definedName name="Z_94DA79C1_0FDE_11D5_9579_000021DAEEA2_.wvu.PrintArea" localSheetId="0" hidden="1">'dem14'!$A$1:$L$164</definedName>
    <definedName name="Z_94DA79C1_0FDE_11D5_9579_000021DAEEA2_.wvu.PrintTitles" localSheetId="0" hidden="1">'dem14'!$15:$18</definedName>
    <definedName name="Z_C868F8C3_16D7_11D5_A68D_81D6213F5331_.wvu.PrintArea" localSheetId="0" hidden="1">'dem14'!$A$1:$L$164</definedName>
    <definedName name="Z_C868F8C3_16D7_11D5_A68D_81D6213F5331_.wvu.PrintTitles" localSheetId="0" hidden="1">'dem14'!$15:$18</definedName>
    <definedName name="Z_E5DF37BD_125C_11D5_8DC4_D0F5D88B3549_.wvu.PrintArea" localSheetId="0" hidden="1">'dem14'!$A$1:$L$164</definedName>
    <definedName name="Z_E5DF37BD_125C_11D5_8DC4_D0F5D88B3549_.wvu.PrintTitles" localSheetId="0" hidden="1">'dem14'!$15:$18</definedName>
    <definedName name="Z_F8ADACC1_164E_11D6_B603_000021DAEEA2_.wvu.PrintArea" localSheetId="0" hidden="1">'dem14'!$A$1:$L$164</definedName>
    <definedName name="Z_F8ADACC1_164E_11D6_B603_000021DAEEA2_.wvu.PrintTitles" localSheetId="0" hidden="1">'dem14'!$15:$18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additional for MR</t>
        </r>
      </text>
    </comment>
    <comment ref="A1" authorId="0">
      <text>
        <r>
          <rPr>
            <b/>
            <sz val="8"/>
            <rFont val="Tahoma"/>
            <family val="2"/>
          </rPr>
          <t>BUDGET SECTION:
117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INCLUDES 70% INCREASE FOR MR. FURNITURE TO PRESS ADVISOR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Rs 3.45 LAKHS FOR ASHOK CHAKRA. 9.00 LAKHS FOR AMC OF CHINTAN BHAWAN. 5.40 LAKHS FOR BHARAT RATNA TO L.D.KAZI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18. IN NEW ESTIMATES ONLY 15 INCLUDED.
</t>
        </r>
      </text>
    </comment>
    <comment ref="A1" authorId="0">
      <text>
        <r>
          <rPr>
            <b/>
            <sz val="8"/>
            <rFont val="Tahoma"/>
            <family val="2"/>
          </rPr>
          <t>BUDGET SECTION:
117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INCLUDES 70% INCREASE FOR MR. FURNITURE TO PRESS ADVISOR</t>
        </r>
      </text>
    </comment>
    <comment ref="A1" authorId="0">
      <text>
        <r>
          <rPr>
            <b/>
            <sz val="8"/>
            <rFont val="Tahoma"/>
            <family val="2"/>
          </rPr>
          <t>BUDGET SECTION:
110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Rs 3.45 LAKHS FOR ASHOK CHAKRA. 9.00 LAKHS FOR AMC OF CHINTAN BHAWAN. 5.40 LAKHS FOR BHARAT RATNA TO L.D.KAZI</t>
        </r>
      </text>
    </comment>
    <comment ref="A1" authorId="0">
      <text>
        <r>
          <rPr>
            <b/>
            <sz val="8"/>
            <rFont val="Tahoma"/>
            <family val="2"/>
          </rPr>
          <t>BUDGET SECTION:
48</t>
        </r>
      </text>
    </comment>
  </commentList>
</comments>
</file>

<file path=xl/sharedStrings.xml><?xml version="1.0" encoding="utf-8"?>
<sst xmlns="http://schemas.openxmlformats.org/spreadsheetml/2006/main" count="253" uniqueCount="109">
  <si>
    <t>2013</t>
  </si>
  <si>
    <t>Council of Ministers</t>
  </si>
  <si>
    <t>(d) Administrative Services</t>
  </si>
  <si>
    <t>Secretariat - General Services</t>
  </si>
  <si>
    <t>Jails</t>
  </si>
  <si>
    <t>Other Administrative Services</t>
  </si>
  <si>
    <t>Social Security &amp; Welfare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</si>
  <si>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</si>
  <si>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</si>
  <si>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</si>
  <si>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</si>
  <si>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</si>
  <si>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</si>
  <si>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</si>
  <si>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</si>
  <si>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</si>
  <si>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</si>
  <si>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</si>
  <si>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00.00.01</t>
  </si>
  <si>
    <t>Salaries</t>
  </si>
  <si>
    <t>00.00.71</t>
  </si>
  <si>
    <t>00.00.50</t>
  </si>
  <si>
    <t>Other Charges</t>
  </si>
  <si>
    <t>Discretionary grant by Ministers</t>
  </si>
  <si>
    <t>00.00.72</t>
  </si>
  <si>
    <t>Discretionary grant</t>
  </si>
  <si>
    <t>Cabinet Secretariat</t>
  </si>
  <si>
    <t>Establishment</t>
  </si>
  <si>
    <t>60.00.01</t>
  </si>
  <si>
    <t>60.00.11</t>
  </si>
  <si>
    <t>Travel Expenses</t>
  </si>
  <si>
    <t>60.00.13</t>
  </si>
  <si>
    <t>Office Expenses</t>
  </si>
  <si>
    <t>Tour Expenses</t>
  </si>
  <si>
    <t>00.00.11</t>
  </si>
  <si>
    <t>Other Expenditure</t>
  </si>
  <si>
    <t>00.00.13</t>
  </si>
  <si>
    <t>Home Department</t>
  </si>
  <si>
    <t>15.00.01</t>
  </si>
  <si>
    <t>15.00.11</t>
  </si>
  <si>
    <t>15.00.13</t>
  </si>
  <si>
    <t>15.00.50</t>
  </si>
  <si>
    <t>Chief Minister's Secretariat</t>
  </si>
  <si>
    <t>44.00.01</t>
  </si>
  <si>
    <t>44.00.11</t>
  </si>
  <si>
    <t>Direction &amp; Administration</t>
  </si>
  <si>
    <t>State Jail, Rongnek</t>
  </si>
  <si>
    <t>61.00.01</t>
  </si>
  <si>
    <t>61.00.11</t>
  </si>
  <si>
    <t>61.00.13</t>
  </si>
  <si>
    <t>61.00.50</t>
  </si>
  <si>
    <t>Sikkim House, New Delhi</t>
  </si>
  <si>
    <t>60.00.27</t>
  </si>
  <si>
    <t>Minor Works</t>
  </si>
  <si>
    <t>60.00.50</t>
  </si>
  <si>
    <t>60.00.51</t>
  </si>
  <si>
    <t>Motor Vehicles</t>
  </si>
  <si>
    <t>Other Programmes</t>
  </si>
  <si>
    <t>15.00.31</t>
  </si>
  <si>
    <t>DEMAND NO. 14</t>
  </si>
  <si>
    <t>Miscellaneous General Services</t>
  </si>
  <si>
    <t>Pensions and Awards in Consideration of Distinguished Services</t>
  </si>
  <si>
    <t>Sub-Jail, Namchi</t>
  </si>
  <si>
    <t>63.00.01</t>
  </si>
  <si>
    <t>63.00.11</t>
  </si>
  <si>
    <t>63.00.13</t>
  </si>
  <si>
    <t>63.00.50</t>
  </si>
  <si>
    <t>15.00.70</t>
  </si>
  <si>
    <t>Capacity Building/Training</t>
  </si>
  <si>
    <t>61.00.71</t>
  </si>
  <si>
    <t>II. Details of the estimates and the heads under which this grant will be accounted for:</t>
  </si>
  <si>
    <t>61.00.21</t>
  </si>
  <si>
    <t>State Appreciation Grant for National 
Awardees</t>
  </si>
  <si>
    <t>A - General Services (a) Organs of State</t>
  </si>
  <si>
    <t>B - Social Services (g) Social Welfare and Nutrition</t>
  </si>
  <si>
    <t>Secretariat</t>
  </si>
  <si>
    <t>HOME</t>
  </si>
  <si>
    <t>Revenue</t>
  </si>
  <si>
    <t>Capital</t>
  </si>
  <si>
    <t>Supplies and Materials</t>
  </si>
  <si>
    <t>Grants in Aid to Sikkim Rajya Sainik Board</t>
  </si>
  <si>
    <t>Salaries of Ministers &amp; Deputy 
Ministers</t>
  </si>
  <si>
    <t>Other Social Security &amp; Welfare 
Programmes</t>
  </si>
  <si>
    <t>2010-11</t>
  </si>
  <si>
    <t>Administration of Justice</t>
  </si>
  <si>
    <t>Improving Delivery of Justice</t>
  </si>
  <si>
    <t>41.00.50</t>
  </si>
  <si>
    <t>Other Charges (Grant under 13th Finance Commission)</t>
  </si>
  <si>
    <t>Entertainment &amp; Hospitality 
Expenses</t>
  </si>
  <si>
    <t>Guest Houses, Government Hostels 
etc.</t>
  </si>
  <si>
    <t>2011-12</t>
  </si>
  <si>
    <t>Sumptuary &amp; Other Allowances</t>
  </si>
  <si>
    <t>(In Thousands of Rupees)</t>
  </si>
  <si>
    <t>Jail Manufactures</t>
  </si>
  <si>
    <t>I. Estimate of the amount required in the year ending 31st March, 2013 to defray the charges in respect of Home</t>
  </si>
  <si>
    <t>2012-13</t>
  </si>
  <si>
    <t>Sikkim Guest House, Guwahati</t>
  </si>
  <si>
    <t>Salaries of Chief Minister</t>
  </si>
  <si>
    <t>Salaries of  Ministers</t>
  </si>
  <si>
    <t>60.00.71</t>
  </si>
  <si>
    <t>Sumptuary &amp; Other Allowances of Chief Minister</t>
  </si>
  <si>
    <t>Sumptuary &amp; Other Allowances of  Ministers</t>
  </si>
  <si>
    <t>60.00.72</t>
  </si>
  <si>
    <t>61.00.72</t>
  </si>
  <si>
    <t>Discretionary grant  by Chief Minister</t>
  </si>
  <si>
    <t>Discretionary grant  by  Ministers</t>
  </si>
  <si>
    <t>44.00.13</t>
  </si>
  <si>
    <t>Tour  Expenses of Chief Minister</t>
  </si>
  <si>
    <t>Tour  Expenses of  Ministers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</si>
</sst>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58" applyNumberFormat="1" applyFont="1" applyFill="1" applyAlignment="1" applyProtection="1">
      <alignment horizontal="center"/>
      <protection/>
    </xf>
    <xf numFmtId="0" fontId="7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 applyProtection="1">
      <alignment horizontal="left"/>
      <protection/>
    </xf>
    <xf numFmtId="0" fontId="6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>
      <alignment/>
      <protection/>
    </xf>
    <xf numFmtId="0" fontId="7" fillId="0" borderId="0" xfId="58" applyNumberFormat="1" applyFont="1" applyFill="1" applyBorder="1" applyProtection="1">
      <alignment/>
      <protection/>
    </xf>
    <xf numFmtId="0" fontId="6" fillId="0" borderId="0" xfId="58" applyNumberFormat="1" applyFont="1" applyFill="1" applyProtection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>
      <alignment/>
      <protection/>
    </xf>
    <xf numFmtId="0" fontId="9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left"/>
      <protection/>
    </xf>
    <xf numFmtId="0" fontId="6" fillId="0" borderId="0" xfId="58" applyNumberFormat="1" applyFont="1" applyFill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10" xfId="58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60" applyFont="1" applyFill="1" applyBorder="1" applyAlignment="1" applyProtection="1">
      <alignment horizontal="left" vertical="top" wrapText="1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11" xfId="58" applyNumberFormat="1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43" fontId="6" fillId="0" borderId="0" xfId="42" applyFont="1" applyFill="1" applyAlignment="1">
      <alignment horizontal="right" wrapText="1"/>
    </xf>
    <xf numFmtId="0" fontId="6" fillId="0" borderId="0" xfId="57" applyFont="1" applyFill="1">
      <alignment/>
      <protection/>
    </xf>
    <xf numFmtId="0" fontId="6" fillId="0" borderId="0" xfId="57" applyFont="1" applyFill="1" applyAlignment="1">
      <alignment horizontal="right"/>
      <protection/>
    </xf>
    <xf numFmtId="43" fontId="6" fillId="0" borderId="0" xfId="42" applyFont="1" applyFill="1" applyAlignment="1" applyProtection="1">
      <alignment horizontal="right" wrapText="1"/>
      <protection/>
    </xf>
    <xf numFmtId="9" fontId="6" fillId="0" borderId="0" xfId="63" applyFont="1" applyFill="1" applyAlignment="1" applyProtection="1">
      <alignment/>
      <protection/>
    </xf>
    <xf numFmtId="0" fontId="7" fillId="0" borderId="0" xfId="58" applyNumberFormat="1" applyFont="1" applyFill="1" applyBorder="1" applyAlignment="1">
      <alignment horizontal="center"/>
      <protection/>
    </xf>
    <xf numFmtId="0" fontId="6" fillId="0" borderId="0" xfId="58" applyNumberFormat="1" applyFont="1" applyFill="1" applyBorder="1" applyAlignment="1">
      <alignment horizontal="left" vertical="top" wrapText="1"/>
      <protection/>
    </xf>
    <xf numFmtId="0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NumberFormat="1" applyFont="1" applyFill="1" applyBorder="1">
      <alignment/>
      <protection/>
    </xf>
    <xf numFmtId="0" fontId="6" fillId="0" borderId="0" xfId="58" applyNumberFormat="1" applyFont="1" applyFill="1" applyAlignment="1">
      <alignment horizontal="left" vertical="top" wrapText="1"/>
      <protection/>
    </xf>
    <xf numFmtId="0" fontId="6" fillId="0" borderId="0" xfId="58" applyNumberFormat="1" applyFont="1" applyFill="1" applyAlignment="1">
      <alignment horizontal="right" vertical="top" wrapText="1"/>
      <protection/>
    </xf>
    <xf numFmtId="0" fontId="7" fillId="0" borderId="0" xfId="57" applyNumberFormat="1" applyFont="1" applyFill="1" applyAlignment="1">
      <alignment horizontal="center"/>
      <protection/>
    </xf>
    <xf numFmtId="0" fontId="6" fillId="0" borderId="0" xfId="57" applyFont="1" applyFill="1" applyAlignment="1" applyProtection="1">
      <alignment horizontal="left"/>
      <protection/>
    </xf>
    <xf numFmtId="0" fontId="7" fillId="0" borderId="0" xfId="58" applyNumberFormat="1" applyFont="1" applyFill="1" applyAlignment="1">
      <alignment horizontal="right" vertical="top" wrapText="1"/>
      <protection/>
    </xf>
    <xf numFmtId="0" fontId="7" fillId="0" borderId="0" xfId="58" applyNumberFormat="1" applyFont="1" applyFill="1">
      <alignment/>
      <protection/>
    </xf>
    <xf numFmtId="0" fontId="6" fillId="0" borderId="11" xfId="60" applyFont="1" applyFill="1" applyBorder="1" applyAlignment="1" applyProtection="1">
      <alignment horizontal="left" vertical="top" wrapText="1"/>
      <protection/>
    </xf>
    <xf numFmtId="0" fontId="6" fillId="0" borderId="11" xfId="60" applyFont="1" applyFill="1" applyBorder="1" applyAlignment="1" applyProtection="1">
      <alignment horizontal="right" vertical="top" wrapText="1"/>
      <protection/>
    </xf>
    <xf numFmtId="0" fontId="6" fillId="0" borderId="0" xfId="59" applyFont="1" applyFill="1" applyBorder="1" applyProtection="1">
      <alignment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Border="1" applyAlignment="1" applyProtection="1">
      <alignment horizontal="right" vertical="top" wrapText="1"/>
      <protection/>
    </xf>
    <xf numFmtId="0" fontId="6" fillId="0" borderId="0" xfId="59" applyFont="1" applyFill="1" applyAlignment="1" applyProtection="1">
      <alignment horizontal="left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6" fillId="0" borderId="10" xfId="60" applyFont="1" applyFill="1" applyBorder="1" applyAlignment="1" applyProtection="1">
      <alignment horizontal="right" vertical="top" wrapText="1"/>
      <protection/>
    </xf>
    <xf numFmtId="0" fontId="6" fillId="0" borderId="10" xfId="59" applyFont="1" applyFill="1" applyBorder="1" applyProtection="1">
      <alignment/>
      <protection/>
    </xf>
    <xf numFmtId="0" fontId="7" fillId="0" borderId="0" xfId="59" applyNumberFormat="1" applyFont="1" applyFill="1" applyBorder="1" applyAlignment="1">
      <alignment horizontal="left" vertical="top" wrapText="1"/>
      <protection/>
    </xf>
    <xf numFmtId="0" fontId="7" fillId="0" borderId="0" xfId="58" applyNumberFormat="1" applyFont="1" applyFill="1" applyAlignment="1">
      <alignment vertical="top" wrapText="1"/>
      <protection/>
    </xf>
    <xf numFmtId="212" fontId="7" fillId="0" borderId="0" xfId="58" applyNumberFormat="1" applyFont="1" applyFill="1" applyAlignment="1">
      <alignment horizontal="right" vertical="top" wrapText="1"/>
      <protection/>
    </xf>
    <xf numFmtId="192" fontId="6" fillId="0" borderId="0" xfId="58" applyNumberFormat="1" applyFont="1" applyFill="1" applyAlignment="1">
      <alignment horizontal="right" vertical="top" wrapText="1"/>
      <protection/>
    </xf>
    <xf numFmtId="0" fontId="6" fillId="0" borderId="0" xfId="58" applyNumberFormat="1" applyFont="1" applyFill="1" applyAlignment="1">
      <alignment vertical="top" wrapText="1"/>
      <protection/>
    </xf>
    <xf numFmtId="212" fontId="7" fillId="0" borderId="0" xfId="58" applyNumberFormat="1" applyFont="1" applyFill="1" applyBorder="1" applyAlignment="1">
      <alignment horizontal="right" vertical="top" wrapText="1"/>
      <protection/>
    </xf>
    <xf numFmtId="0" fontId="7" fillId="0" borderId="0" xfId="58" applyNumberFormat="1" applyFont="1" applyFill="1" applyBorder="1" applyAlignment="1">
      <alignment vertical="top" wrapText="1"/>
      <protection/>
    </xf>
    <xf numFmtId="192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NumberFormat="1" applyFont="1" applyFill="1" applyBorder="1" applyAlignment="1">
      <alignment vertical="top" wrapText="1"/>
      <protection/>
    </xf>
    <xf numFmtId="0" fontId="6" fillId="0" borderId="10" xfId="58" applyNumberFormat="1" applyFont="1" applyFill="1" applyBorder="1" applyAlignment="1">
      <alignment horizontal="left" vertical="top" wrapText="1"/>
      <protection/>
    </xf>
    <xf numFmtId="0" fontId="7" fillId="0" borderId="0" xfId="58" applyNumberFormat="1" applyFont="1" applyFill="1" applyBorder="1" applyAlignment="1">
      <alignment horizontal="right" vertical="top" wrapText="1"/>
      <protection/>
    </xf>
    <xf numFmtId="196" fontId="7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Alignment="1">
      <alignment horizontal="left" vertical="top" wrapText="1"/>
      <protection/>
    </xf>
    <xf numFmtId="0" fontId="7" fillId="0" borderId="0" xfId="57" applyFont="1" applyFill="1" applyAlignment="1">
      <alignment horizontal="right" vertical="top" wrapText="1"/>
      <protection/>
    </xf>
    <xf numFmtId="0" fontId="7" fillId="0" borderId="0" xfId="57" applyFont="1" applyFill="1" applyAlignment="1" applyProtection="1">
      <alignment horizontal="left" vertical="top" wrapText="1"/>
      <protection/>
    </xf>
    <xf numFmtId="0" fontId="7" fillId="0" borderId="0" xfId="58" applyNumberFormat="1" applyFont="1" applyFill="1" applyBorder="1" applyAlignment="1" applyProtection="1">
      <alignment horizontal="left" vertical="top" wrapText="1"/>
      <protection/>
    </xf>
    <xf numFmtId="202" fontId="7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NumberFormat="1" applyFont="1" applyFill="1" applyBorder="1" applyAlignment="1" applyProtection="1">
      <alignment horizontal="left" vertical="top" wrapText="1"/>
      <protection/>
    </xf>
    <xf numFmtId="0" fontId="6" fillId="0" borderId="1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 applyProtection="1">
      <alignment horizontal="left" vertical="top" wrapText="1"/>
      <protection/>
    </xf>
    <xf numFmtId="193" fontId="7" fillId="0" borderId="0" xfId="58" applyNumberFormat="1" applyFont="1" applyFill="1" applyBorder="1" applyAlignment="1">
      <alignment horizontal="right" vertical="top" wrapText="1"/>
      <protection/>
    </xf>
    <xf numFmtId="190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6" fillId="0" borderId="0" xfId="58" applyFont="1" applyFill="1" applyBorder="1" applyAlignment="1">
      <alignment horizontal="right" vertical="top" wrapText="1"/>
      <protection/>
    </xf>
    <xf numFmtId="0" fontId="6" fillId="0" borderId="0" xfId="58" applyFont="1" applyFill="1" applyAlignment="1">
      <alignment horizontal="left" vertical="top" wrapText="1"/>
      <protection/>
    </xf>
    <xf numFmtId="0" fontId="7" fillId="0" borderId="0" xfId="58" applyFont="1" applyFill="1" applyAlignment="1">
      <alignment horizontal="right" vertical="top" wrapText="1"/>
      <protection/>
    </xf>
    <xf numFmtId="0" fontId="7" fillId="0" borderId="0" xfId="58" applyFont="1" applyFill="1" applyAlignment="1" applyProtection="1">
      <alignment horizontal="left" vertical="top" wrapText="1"/>
      <protection/>
    </xf>
    <xf numFmtId="0" fontId="6" fillId="0" borderId="12" xfId="58" applyNumberFormat="1" applyFont="1" applyFill="1" applyBorder="1" applyAlignment="1">
      <alignment horizontal="left" vertical="top" wrapText="1"/>
      <protection/>
    </xf>
    <xf numFmtId="0" fontId="6" fillId="0" borderId="12" xfId="58" applyNumberFormat="1" applyFont="1" applyFill="1" applyBorder="1" applyAlignment="1">
      <alignment horizontal="right" vertical="top" wrapText="1"/>
      <protection/>
    </xf>
    <xf numFmtId="0" fontId="7" fillId="0" borderId="12" xfId="58" applyNumberFormat="1" applyFont="1" applyFill="1" applyBorder="1" applyAlignment="1" applyProtection="1">
      <alignment horizontal="left" vertical="top" wrapText="1"/>
      <protection/>
    </xf>
    <xf numFmtId="0" fontId="6" fillId="0" borderId="0" xfId="58" applyNumberFormat="1" applyFont="1" applyFill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58" applyNumberFormat="1" applyFont="1" applyFill="1" applyBorder="1" applyAlignment="1" applyProtection="1">
      <alignment horizontal="right" wrapText="1"/>
      <protection/>
    </xf>
    <xf numFmtId="0" fontId="6" fillId="0" borderId="0" xfId="58" applyNumberFormat="1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0" fontId="6" fillId="0" borderId="10" xfId="58" applyNumberFormat="1" applyFont="1" applyFill="1" applyBorder="1" applyAlignment="1" applyProtection="1">
      <alignment horizontal="right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43" fontId="6" fillId="0" borderId="0" xfId="42" applyFont="1" applyFill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>
      <alignment horizontal="right"/>
    </xf>
    <xf numFmtId="43" fontId="6" fillId="0" borderId="11" xfId="42" applyFont="1" applyFill="1" applyBorder="1" applyAlignment="1" applyProtection="1">
      <alignment horizontal="right"/>
      <protection/>
    </xf>
    <xf numFmtId="0" fontId="6" fillId="0" borderId="12" xfId="58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7" fillId="0" borderId="0" xfId="58" applyNumberFormat="1" applyFont="1" applyFill="1" applyAlignment="1" quotePrefix="1">
      <alignment vertical="top" wrapText="1"/>
      <protection/>
    </xf>
    <xf numFmtId="0" fontId="6" fillId="0" borderId="10" xfId="58" applyNumberFormat="1" applyFont="1" applyFill="1" applyBorder="1" applyAlignment="1">
      <alignment vertical="top" wrapText="1"/>
      <protection/>
    </xf>
    <xf numFmtId="0" fontId="6" fillId="0" borderId="10" xfId="58" applyNumberFormat="1" applyFont="1" applyFill="1" applyBorder="1" applyAlignment="1" applyProtection="1">
      <alignment horizontal="left" vertical="top" wrapText="1"/>
      <protection/>
    </xf>
    <xf numFmtId="192" fontId="6" fillId="0" borderId="10" xfId="58" applyNumberFormat="1" applyFont="1" applyFill="1" applyBorder="1" applyAlignment="1">
      <alignment horizontal="right" vertical="top" wrapText="1"/>
      <protection/>
    </xf>
    <xf numFmtId="0" fontId="7" fillId="0" borderId="0" xfId="58" applyNumberFormat="1" applyFont="1" applyFill="1" applyBorder="1" applyAlignment="1">
      <alignment horizontal="center"/>
      <protection/>
    </xf>
    <xf numFmtId="0" fontId="6" fillId="0" borderId="11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Alignment="1" applyProtection="1">
      <alignment horizontal="center"/>
      <protection/>
    </xf>
    <xf numFmtId="0" fontId="6" fillId="0" borderId="0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65"/>
  <sheetViews>
    <sheetView tabSelected="1" view="pageBreakPreview" zoomScaleNormal="70" zoomScaleSheetLayoutView="100" zoomScalePageLayoutView="0" workbookViewId="0" topLeftCell="A137">
      <selection activeCell="M9" sqref="M9:AG35"/>
    </sheetView>
  </sheetViews>
  <sheetFormatPr defaultColWidth="11.00390625" defaultRowHeight="12.75"/>
  <cols>
    <col min="1" max="1" width="6.421875" style="34" customWidth="1"/>
    <col min="2" max="2" width="8.140625" style="35" customWidth="1"/>
    <col min="3" max="3" width="34.57421875" style="5" customWidth="1"/>
    <col min="4" max="4" width="8.57421875" style="5" customWidth="1"/>
    <col min="5" max="5" width="9.421875" style="5" customWidth="1"/>
    <col min="6" max="6" width="8.421875" style="5" customWidth="1"/>
    <col min="7" max="8" width="8.57421875" style="5" customWidth="1"/>
    <col min="9" max="9" width="8.421875" style="5" customWidth="1"/>
    <col min="10" max="10" width="8.57421875" style="5" customWidth="1"/>
    <col min="11" max="11" width="9.140625" style="5" customWidth="1"/>
    <col min="12" max="12" width="8.421875" style="5" customWidth="1"/>
    <col min="13" max="16384" width="11.00390625" style="5" customWidth="1"/>
  </cols>
  <sheetData>
    <row r="1" spans="1:12" ht="13.5" customHeight="1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3.5" customHeight="1">
      <c r="A2" s="102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 customHeight="1">
      <c r="A3" s="31"/>
      <c r="B3" s="32"/>
      <c r="C3" s="33"/>
      <c r="D3" s="33"/>
      <c r="E3" s="30"/>
      <c r="F3" s="33"/>
      <c r="G3" s="33"/>
      <c r="H3" s="33"/>
      <c r="I3" s="33"/>
      <c r="J3" s="33"/>
      <c r="K3" s="33"/>
      <c r="L3" s="33"/>
    </row>
    <row r="4" spans="4:12" ht="15" customHeight="1">
      <c r="D4" s="17" t="s">
        <v>73</v>
      </c>
      <c r="E4" s="2" t="s">
        <v>0</v>
      </c>
      <c r="F4" s="5" t="s">
        <v>1</v>
      </c>
      <c r="G4" s="1"/>
      <c r="H4" s="1"/>
      <c r="I4" s="1"/>
      <c r="J4" s="1"/>
      <c r="K4" s="1"/>
      <c r="L4" s="1"/>
    </row>
    <row r="5" spans="3:12" ht="15" customHeight="1">
      <c r="C5" s="26"/>
      <c r="D5" s="27"/>
      <c r="E5" s="36">
        <v>2014</v>
      </c>
      <c r="F5" s="37" t="s">
        <v>84</v>
      </c>
      <c r="G5" s="1"/>
      <c r="H5" s="1"/>
      <c r="I5" s="1"/>
      <c r="J5" s="1"/>
      <c r="K5" s="1"/>
      <c r="L5" s="1"/>
    </row>
    <row r="6" spans="4:12" ht="15" customHeight="1">
      <c r="D6" s="17" t="s">
        <v>2</v>
      </c>
      <c r="E6" s="2">
        <v>2052</v>
      </c>
      <c r="F6" s="3" t="s">
        <v>3</v>
      </c>
      <c r="G6" s="1"/>
      <c r="H6" s="1"/>
      <c r="I6" s="1"/>
      <c r="J6" s="1"/>
      <c r="K6" s="1"/>
      <c r="L6" s="1"/>
    </row>
    <row r="7" spans="4:12" ht="15" customHeight="1">
      <c r="D7" s="17"/>
      <c r="E7" s="2">
        <v>2056</v>
      </c>
      <c r="F7" s="3" t="s">
        <v>4</v>
      </c>
      <c r="G7" s="1"/>
      <c r="H7" s="1"/>
      <c r="I7" s="1"/>
      <c r="J7" s="1"/>
      <c r="K7" s="1"/>
      <c r="L7" s="1"/>
    </row>
    <row r="8" spans="2:12" ht="15" customHeight="1">
      <c r="B8" s="38"/>
      <c r="C8" s="39"/>
      <c r="D8" s="1"/>
      <c r="E8" s="2">
        <v>2070</v>
      </c>
      <c r="F8" s="3" t="s">
        <v>5</v>
      </c>
      <c r="G8" s="1"/>
      <c r="H8" s="1"/>
      <c r="I8" s="1"/>
      <c r="J8" s="1"/>
      <c r="K8" s="1"/>
      <c r="L8" s="1"/>
    </row>
    <row r="9" spans="2:12" ht="15" customHeight="1">
      <c r="B9" s="38"/>
      <c r="C9" s="39"/>
      <c r="D9" s="1"/>
      <c r="E9" s="2">
        <v>2075</v>
      </c>
      <c r="F9" s="3" t="s">
        <v>60</v>
      </c>
      <c r="G9" s="1"/>
      <c r="H9" s="1"/>
      <c r="I9" s="1"/>
      <c r="J9" s="1"/>
      <c r="K9" s="1"/>
      <c r="L9" s="1"/>
    </row>
    <row r="10" spans="4:12" ht="15" customHeight="1">
      <c r="D10" s="4" t="s">
        <v>74</v>
      </c>
      <c r="E10" s="2">
        <v>2235</v>
      </c>
      <c r="F10" s="3" t="s">
        <v>6</v>
      </c>
      <c r="G10" s="1"/>
      <c r="H10" s="1"/>
      <c r="I10" s="1"/>
      <c r="J10" s="1"/>
      <c r="K10" s="1"/>
      <c r="L10" s="1"/>
    </row>
    <row r="11" spans="1:12" ht="15" customHeight="1">
      <c r="A11" s="3" t="s">
        <v>94</v>
      </c>
      <c r="F11" s="1"/>
      <c r="G11" s="1"/>
      <c r="H11" s="1"/>
      <c r="I11" s="1"/>
      <c r="J11" s="1"/>
      <c r="K11" s="1"/>
      <c r="L11" s="1"/>
    </row>
    <row r="12" spans="3:12" ht="15" customHeight="1">
      <c r="C12" s="7"/>
      <c r="D12" s="6"/>
      <c r="E12" s="1" t="s">
        <v>77</v>
      </c>
      <c r="F12" s="1" t="s">
        <v>78</v>
      </c>
      <c r="G12" s="1" t="s">
        <v>15</v>
      </c>
      <c r="H12" s="7"/>
      <c r="I12" s="7"/>
      <c r="J12" s="7"/>
      <c r="K12" s="7"/>
      <c r="L12" s="7"/>
    </row>
    <row r="13" spans="3:12" ht="15" customHeight="1">
      <c r="C13" s="7"/>
      <c r="D13" s="8" t="s">
        <v>7</v>
      </c>
      <c r="E13" s="8">
        <f>L164</f>
        <v>351753</v>
      </c>
      <c r="F13" s="8" t="s">
        <v>8</v>
      </c>
      <c r="G13" s="8">
        <f>F13+E13</f>
        <v>351753</v>
      </c>
      <c r="H13" s="7"/>
      <c r="I13" s="7"/>
      <c r="J13" s="7"/>
      <c r="K13" s="7"/>
      <c r="L13" s="7"/>
    </row>
    <row r="14" spans="1:12" ht="15" customHeight="1">
      <c r="A14" s="3" t="s">
        <v>70</v>
      </c>
      <c r="D14" s="7"/>
      <c r="E14" s="7"/>
      <c r="F14" s="7"/>
      <c r="G14" s="7"/>
      <c r="H14" s="7"/>
      <c r="I14" s="7"/>
      <c r="J14" s="7"/>
      <c r="K14" s="7"/>
      <c r="L14" s="7"/>
    </row>
    <row r="15" spans="3:12" ht="13.5" customHeight="1">
      <c r="C15" s="9"/>
      <c r="D15" s="9"/>
      <c r="E15" s="9"/>
      <c r="F15" s="9"/>
      <c r="G15" s="9"/>
      <c r="H15" s="9"/>
      <c r="I15" s="10"/>
      <c r="J15" s="11"/>
      <c r="K15" s="12"/>
      <c r="L15" s="13" t="s">
        <v>92</v>
      </c>
    </row>
    <row r="16" spans="1:12" s="43" customFormat="1" ht="13.5" customHeight="1">
      <c r="A16" s="40"/>
      <c r="B16" s="41"/>
      <c r="C16" s="42"/>
      <c r="D16" s="103" t="s">
        <v>9</v>
      </c>
      <c r="E16" s="103"/>
      <c r="F16" s="104" t="s">
        <v>10</v>
      </c>
      <c r="G16" s="104"/>
      <c r="H16" s="104" t="s">
        <v>11</v>
      </c>
      <c r="I16" s="104"/>
      <c r="J16" s="104" t="s">
        <v>10</v>
      </c>
      <c r="K16" s="104"/>
      <c r="L16" s="104"/>
    </row>
    <row r="17" spans="1:12" s="43" customFormat="1" ht="13.5" customHeight="1">
      <c r="A17" s="21"/>
      <c r="B17" s="44"/>
      <c r="C17" s="45" t="s">
        <v>12</v>
      </c>
      <c r="D17" s="105" t="s">
        <v>83</v>
      </c>
      <c r="E17" s="105"/>
      <c r="F17" s="105" t="s">
        <v>90</v>
      </c>
      <c r="G17" s="105"/>
      <c r="H17" s="105" t="s">
        <v>90</v>
      </c>
      <c r="I17" s="105"/>
      <c r="J17" s="105" t="s">
        <v>95</v>
      </c>
      <c r="K17" s="105"/>
      <c r="L17" s="105"/>
    </row>
    <row r="18" spans="1:12" s="43" customFormat="1" ht="13.5" customHeight="1">
      <c r="A18" s="46"/>
      <c r="B18" s="47"/>
      <c r="C18" s="48"/>
      <c r="D18" s="14" t="s">
        <v>13</v>
      </c>
      <c r="E18" s="14" t="s">
        <v>14</v>
      </c>
      <c r="F18" s="14" t="s">
        <v>13</v>
      </c>
      <c r="G18" s="14" t="s">
        <v>14</v>
      </c>
      <c r="H18" s="14" t="s">
        <v>13</v>
      </c>
      <c r="I18" s="14" t="s">
        <v>14</v>
      </c>
      <c r="J18" s="14" t="s">
        <v>13</v>
      </c>
      <c r="K18" s="14" t="s">
        <v>14</v>
      </c>
      <c r="L18" s="14" t="s">
        <v>15</v>
      </c>
    </row>
    <row r="19" spans="1:12" s="43" customFormat="1" ht="15" customHeight="1">
      <c r="A19" s="21"/>
      <c r="B19" s="44"/>
      <c r="C19" s="42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31"/>
      <c r="B20" s="32"/>
      <c r="C20" s="49" t="s">
        <v>16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34" t="s">
        <v>17</v>
      </c>
      <c r="B21" s="38">
        <v>2013</v>
      </c>
      <c r="C21" s="50" t="s">
        <v>1</v>
      </c>
      <c r="D21" s="29"/>
      <c r="E21" s="3"/>
      <c r="F21" s="7"/>
      <c r="G21" s="3"/>
      <c r="H21" s="7"/>
      <c r="I21" s="16"/>
      <c r="J21" s="7"/>
      <c r="K21" s="3"/>
      <c r="L21" s="3"/>
    </row>
    <row r="22" spans="2:12" ht="25.5">
      <c r="B22" s="51">
        <v>0.101</v>
      </c>
      <c r="C22" s="50" t="s">
        <v>81</v>
      </c>
      <c r="D22" s="7"/>
      <c r="E22" s="3"/>
      <c r="F22" s="7"/>
      <c r="G22" s="3"/>
      <c r="H22" s="7"/>
      <c r="I22" s="3"/>
      <c r="J22" s="7"/>
      <c r="K22" s="3"/>
      <c r="L22" s="3"/>
    </row>
    <row r="23" spans="2:12" ht="25.5">
      <c r="B23" s="52" t="s">
        <v>18</v>
      </c>
      <c r="C23" s="53" t="s">
        <v>19</v>
      </c>
      <c r="D23" s="28">
        <v>0</v>
      </c>
      <c r="E23" s="83">
        <v>7514</v>
      </c>
      <c r="F23" s="28">
        <v>0</v>
      </c>
      <c r="G23" s="83">
        <v>8554</v>
      </c>
      <c r="H23" s="28">
        <v>0</v>
      </c>
      <c r="I23" s="95">
        <v>8554</v>
      </c>
      <c r="J23" s="28">
        <v>0</v>
      </c>
      <c r="K23" s="28">
        <v>0</v>
      </c>
      <c r="L23" s="28">
        <f>SUM(J23:K23)</f>
        <v>0</v>
      </c>
    </row>
    <row r="24" spans="2:12" ht="15" customHeight="1">
      <c r="B24" s="52"/>
      <c r="C24" s="53"/>
      <c r="D24" s="28"/>
      <c r="E24" s="83"/>
      <c r="F24" s="28"/>
      <c r="G24" s="83"/>
      <c r="H24" s="28"/>
      <c r="I24" s="95"/>
      <c r="J24" s="28"/>
      <c r="K24" s="83"/>
      <c r="L24" s="17"/>
    </row>
    <row r="25" spans="2:12" ht="12.75">
      <c r="B25" s="32">
        <v>60</v>
      </c>
      <c r="C25" s="53" t="s">
        <v>97</v>
      </c>
      <c r="D25" s="28"/>
      <c r="E25" s="83"/>
      <c r="F25" s="28"/>
      <c r="G25" s="83"/>
      <c r="H25" s="28"/>
      <c r="I25" s="95"/>
      <c r="J25" s="28"/>
      <c r="K25" s="83"/>
      <c r="L25" s="17"/>
    </row>
    <row r="26" spans="2:12" ht="25.5">
      <c r="B26" s="52" t="s">
        <v>28</v>
      </c>
      <c r="C26" s="53" t="s">
        <v>19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83">
        <f>600+320</f>
        <v>920</v>
      </c>
      <c r="L26" s="17">
        <f>SUM(J26:K26)</f>
        <v>920</v>
      </c>
    </row>
    <row r="27" spans="2:12" ht="15" customHeight="1">
      <c r="B27" s="52"/>
      <c r="C27" s="53"/>
      <c r="D27" s="28"/>
      <c r="E27" s="83"/>
      <c r="F27" s="28"/>
      <c r="G27" s="83"/>
      <c r="H27" s="28"/>
      <c r="I27" s="95"/>
      <c r="J27" s="28"/>
      <c r="K27" s="83"/>
      <c r="L27" s="17"/>
    </row>
    <row r="28" spans="2:12" ht="12.75">
      <c r="B28" s="32">
        <v>61</v>
      </c>
      <c r="C28" s="53" t="s">
        <v>98</v>
      </c>
      <c r="D28" s="28"/>
      <c r="E28" s="83"/>
      <c r="F28" s="28"/>
      <c r="G28" s="83"/>
      <c r="H28" s="28"/>
      <c r="I28" s="95"/>
      <c r="J28" s="28"/>
      <c r="K28" s="83"/>
      <c r="L28" s="17"/>
    </row>
    <row r="29" spans="2:12" ht="25.5">
      <c r="B29" s="52" t="s">
        <v>47</v>
      </c>
      <c r="C29" s="53" t="s">
        <v>19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83">
        <f>7173+3520</f>
        <v>10693</v>
      </c>
      <c r="L29" s="17">
        <f>SUM(J29:K29)</f>
        <v>10693</v>
      </c>
    </row>
    <row r="30" spans="1:12" ht="25.5">
      <c r="A30" s="34" t="s">
        <v>15</v>
      </c>
      <c r="B30" s="51">
        <v>0.101</v>
      </c>
      <c r="C30" s="98" t="s">
        <v>81</v>
      </c>
      <c r="D30" s="84">
        <f>D23</f>
        <v>0</v>
      </c>
      <c r="E30" s="85">
        <f>E23+E26+E29</f>
        <v>7514</v>
      </c>
      <c r="F30" s="84">
        <f aca="true" t="shared" si="0" ref="F30:L30">F23+F26+F29</f>
        <v>0</v>
      </c>
      <c r="G30" s="85">
        <f t="shared" si="0"/>
        <v>8554</v>
      </c>
      <c r="H30" s="84">
        <f t="shared" si="0"/>
        <v>0</v>
      </c>
      <c r="I30" s="85">
        <f t="shared" si="0"/>
        <v>8554</v>
      </c>
      <c r="J30" s="84">
        <f t="shared" si="0"/>
        <v>0</v>
      </c>
      <c r="K30" s="85">
        <f t="shared" si="0"/>
        <v>11613</v>
      </c>
      <c r="L30" s="85">
        <f t="shared" si="0"/>
        <v>11613</v>
      </c>
    </row>
    <row r="31" spans="1:12" ht="15" customHeight="1">
      <c r="A31" s="31"/>
      <c r="B31" s="56"/>
      <c r="C31" s="57"/>
      <c r="D31" s="18"/>
      <c r="E31" s="18"/>
      <c r="F31" s="18"/>
      <c r="G31" s="18"/>
      <c r="H31" s="18"/>
      <c r="I31" s="91"/>
      <c r="J31" s="18"/>
      <c r="K31" s="18"/>
      <c r="L31" s="18"/>
    </row>
    <row r="32" spans="1:12" ht="12.75">
      <c r="A32" s="31"/>
      <c r="B32" s="54">
        <v>0.102</v>
      </c>
      <c r="C32" s="55" t="s">
        <v>91</v>
      </c>
      <c r="D32" s="18"/>
      <c r="E32" s="18"/>
      <c r="F32" s="18"/>
      <c r="G32" s="18"/>
      <c r="H32" s="18"/>
      <c r="I32" s="91"/>
      <c r="J32" s="18"/>
      <c r="K32" s="18"/>
      <c r="L32" s="18"/>
    </row>
    <row r="33" spans="1:12" ht="25.5">
      <c r="A33" s="58"/>
      <c r="B33" s="101" t="s">
        <v>20</v>
      </c>
      <c r="C33" s="99" t="s">
        <v>91</v>
      </c>
      <c r="D33" s="87">
        <v>0</v>
      </c>
      <c r="E33" s="88">
        <v>3028</v>
      </c>
      <c r="F33" s="87">
        <v>0</v>
      </c>
      <c r="G33" s="88">
        <v>3180</v>
      </c>
      <c r="H33" s="87">
        <v>0</v>
      </c>
      <c r="I33" s="97">
        <v>3180</v>
      </c>
      <c r="J33" s="87">
        <v>0</v>
      </c>
      <c r="K33" s="87">
        <v>0</v>
      </c>
      <c r="L33" s="87">
        <f>SUM(J33:K33)</f>
        <v>0</v>
      </c>
    </row>
    <row r="34" spans="2:12" ht="25.5">
      <c r="B34" s="32">
        <v>60</v>
      </c>
      <c r="C34" s="53" t="s">
        <v>100</v>
      </c>
      <c r="D34" s="28"/>
      <c r="E34" s="83"/>
      <c r="F34" s="28"/>
      <c r="G34" s="83"/>
      <c r="H34" s="28"/>
      <c r="I34" s="95"/>
      <c r="J34" s="28"/>
      <c r="K34" s="83"/>
      <c r="L34" s="17"/>
    </row>
    <row r="35" spans="2:12" ht="25.5">
      <c r="B35" s="52" t="s">
        <v>99</v>
      </c>
      <c r="C35" s="53" t="s">
        <v>91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83">
        <v>360</v>
      </c>
      <c r="L35" s="17">
        <f>SUM(J35:K35)</f>
        <v>360</v>
      </c>
    </row>
    <row r="36" spans="2:12" ht="12.75">
      <c r="B36" s="52"/>
      <c r="C36" s="53"/>
      <c r="D36" s="28"/>
      <c r="E36" s="83"/>
      <c r="F36" s="28"/>
      <c r="G36" s="83"/>
      <c r="H36" s="28"/>
      <c r="I36" s="95"/>
      <c r="J36" s="28"/>
      <c r="K36" s="83"/>
      <c r="L36" s="17"/>
    </row>
    <row r="37" spans="2:12" ht="25.5">
      <c r="B37" s="32">
        <v>61</v>
      </c>
      <c r="C37" s="53" t="s">
        <v>101</v>
      </c>
      <c r="D37" s="28"/>
      <c r="E37" s="83"/>
      <c r="F37" s="28"/>
      <c r="G37" s="83"/>
      <c r="H37" s="28"/>
      <c r="I37" s="95"/>
      <c r="J37" s="28"/>
      <c r="K37" s="83"/>
      <c r="L37" s="17"/>
    </row>
    <row r="38" spans="2:12" ht="25.5">
      <c r="B38" s="52" t="s">
        <v>69</v>
      </c>
      <c r="C38" s="53" t="s">
        <v>91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83">
        <v>2820</v>
      </c>
      <c r="L38" s="17">
        <f>SUM(J38:K38)</f>
        <v>2820</v>
      </c>
    </row>
    <row r="39" spans="1:12" ht="12.75">
      <c r="A39" s="34" t="s">
        <v>15</v>
      </c>
      <c r="B39" s="51">
        <v>0.102</v>
      </c>
      <c r="C39" s="50" t="s">
        <v>91</v>
      </c>
      <c r="D39" s="84">
        <f>D33</f>
        <v>0</v>
      </c>
      <c r="E39" s="85">
        <f>E33+E38+E35</f>
        <v>3028</v>
      </c>
      <c r="F39" s="84">
        <f aca="true" t="shared" si="1" ref="F39:L39">F33+F38+F35</f>
        <v>0</v>
      </c>
      <c r="G39" s="85">
        <f t="shared" si="1"/>
        <v>3180</v>
      </c>
      <c r="H39" s="84">
        <f t="shared" si="1"/>
        <v>0</v>
      </c>
      <c r="I39" s="85">
        <f t="shared" si="1"/>
        <v>3180</v>
      </c>
      <c r="J39" s="84">
        <f t="shared" si="1"/>
        <v>0</v>
      </c>
      <c r="K39" s="85">
        <f t="shared" si="1"/>
        <v>3180</v>
      </c>
      <c r="L39" s="85">
        <f t="shared" si="1"/>
        <v>3180</v>
      </c>
    </row>
    <row r="40" spans="2:12" ht="12.75">
      <c r="B40" s="52"/>
      <c r="C40" s="53"/>
      <c r="D40" s="17"/>
      <c r="E40" s="17"/>
      <c r="F40" s="17"/>
      <c r="G40" s="17"/>
      <c r="H40" s="17"/>
      <c r="I40" s="90"/>
      <c r="J40" s="17"/>
      <c r="K40" s="17"/>
      <c r="L40" s="17"/>
    </row>
    <row r="41" spans="1:12" ht="25.5">
      <c r="A41" s="31"/>
      <c r="B41" s="54">
        <v>0.104</v>
      </c>
      <c r="C41" s="55" t="s">
        <v>88</v>
      </c>
      <c r="D41" s="18"/>
      <c r="E41" s="18"/>
      <c r="F41" s="18"/>
      <c r="G41" s="18"/>
      <c r="H41" s="18"/>
      <c r="I41" s="91"/>
      <c r="J41" s="18"/>
      <c r="K41" s="18"/>
      <c r="L41" s="18"/>
    </row>
    <row r="42" spans="1:12" ht="25.5">
      <c r="A42" s="31"/>
      <c r="B42" s="56" t="s">
        <v>21</v>
      </c>
      <c r="C42" s="57" t="s">
        <v>22</v>
      </c>
      <c r="D42" s="24">
        <v>0</v>
      </c>
      <c r="E42" s="86">
        <v>4854</v>
      </c>
      <c r="F42" s="24">
        <v>0</v>
      </c>
      <c r="G42" s="86">
        <v>6380</v>
      </c>
      <c r="H42" s="24">
        <v>0</v>
      </c>
      <c r="I42" s="96">
        <v>6380</v>
      </c>
      <c r="J42" s="24">
        <v>0</v>
      </c>
      <c r="K42" s="86">
        <v>6699</v>
      </c>
      <c r="L42" s="18">
        <f>SUM(J42:K42)</f>
        <v>6699</v>
      </c>
    </row>
    <row r="43" spans="1:12" ht="25.5">
      <c r="A43" s="31" t="s">
        <v>15</v>
      </c>
      <c r="B43" s="54">
        <v>0.104</v>
      </c>
      <c r="C43" s="55" t="s">
        <v>88</v>
      </c>
      <c r="D43" s="84">
        <f aca="true" t="shared" si="2" ref="D43:L43">D42</f>
        <v>0</v>
      </c>
      <c r="E43" s="85">
        <f t="shared" si="2"/>
        <v>4854</v>
      </c>
      <c r="F43" s="84">
        <f>F42</f>
        <v>0</v>
      </c>
      <c r="G43" s="85">
        <f>G42</f>
        <v>6380</v>
      </c>
      <c r="H43" s="84">
        <f t="shared" si="2"/>
        <v>0</v>
      </c>
      <c r="I43" s="89">
        <f t="shared" si="2"/>
        <v>6380</v>
      </c>
      <c r="J43" s="84">
        <f t="shared" si="2"/>
        <v>0</v>
      </c>
      <c r="K43" s="85">
        <f t="shared" si="2"/>
        <v>6699</v>
      </c>
      <c r="L43" s="85">
        <f t="shared" si="2"/>
        <v>6699</v>
      </c>
    </row>
    <row r="44" spans="1:12" ht="12.75">
      <c r="A44" s="31"/>
      <c r="B44" s="56"/>
      <c r="C44" s="57"/>
      <c r="D44" s="17"/>
      <c r="E44" s="17"/>
      <c r="F44" s="17"/>
      <c r="G44" s="17"/>
      <c r="H44" s="17"/>
      <c r="I44" s="90"/>
      <c r="J44" s="17"/>
      <c r="K44" s="17"/>
      <c r="L44" s="17"/>
    </row>
    <row r="45" spans="1:12" ht="25.5">
      <c r="A45" s="31"/>
      <c r="B45" s="54">
        <v>0.105</v>
      </c>
      <c r="C45" s="55" t="s">
        <v>23</v>
      </c>
      <c r="D45" s="18"/>
      <c r="E45" s="18"/>
      <c r="F45" s="18"/>
      <c r="G45" s="18"/>
      <c r="H45" s="18"/>
      <c r="I45" s="91"/>
      <c r="J45" s="18"/>
      <c r="K45" s="18"/>
      <c r="L45" s="18"/>
    </row>
    <row r="46" spans="1:12" ht="25.5">
      <c r="A46" s="31"/>
      <c r="B46" s="56" t="s">
        <v>24</v>
      </c>
      <c r="C46" s="57" t="s">
        <v>25</v>
      </c>
      <c r="D46" s="24">
        <v>0</v>
      </c>
      <c r="E46" s="86">
        <v>3595</v>
      </c>
      <c r="F46" s="24">
        <v>0</v>
      </c>
      <c r="G46" s="86">
        <v>4020</v>
      </c>
      <c r="H46" s="24">
        <v>0</v>
      </c>
      <c r="I46" s="96">
        <v>4020</v>
      </c>
      <c r="J46" s="24">
        <v>0</v>
      </c>
      <c r="K46" s="24">
        <v>0</v>
      </c>
      <c r="L46" s="24">
        <f>SUM(J46:K46)</f>
        <v>0</v>
      </c>
    </row>
    <row r="47" spans="1:12" ht="25.5">
      <c r="A47" s="31"/>
      <c r="B47" s="32">
        <v>60</v>
      </c>
      <c r="C47" s="57" t="s">
        <v>104</v>
      </c>
      <c r="D47" s="24"/>
      <c r="E47" s="86"/>
      <c r="F47" s="24"/>
      <c r="G47" s="86"/>
      <c r="H47" s="24"/>
      <c r="I47" s="96"/>
      <c r="J47" s="24"/>
      <c r="K47" s="86"/>
      <c r="L47" s="18"/>
    </row>
    <row r="48" spans="1:12" ht="25.5">
      <c r="A48" s="31"/>
      <c r="B48" s="52" t="s">
        <v>102</v>
      </c>
      <c r="C48" s="57" t="s">
        <v>25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86">
        <v>2500</v>
      </c>
      <c r="L48" s="18">
        <f>SUM(J48:K48)</f>
        <v>2500</v>
      </c>
    </row>
    <row r="49" spans="1:12" ht="12.75">
      <c r="A49" s="31"/>
      <c r="B49" s="52"/>
      <c r="C49" s="57"/>
      <c r="D49" s="24"/>
      <c r="E49" s="86"/>
      <c r="F49" s="24"/>
      <c r="G49" s="86"/>
      <c r="H49" s="24"/>
      <c r="I49" s="96"/>
      <c r="J49" s="24"/>
      <c r="K49" s="86"/>
      <c r="L49" s="18"/>
    </row>
    <row r="50" spans="1:12" ht="12.75">
      <c r="A50" s="31"/>
      <c r="B50" s="32">
        <v>61</v>
      </c>
      <c r="C50" s="57" t="s">
        <v>105</v>
      </c>
      <c r="D50" s="24"/>
      <c r="E50" s="86"/>
      <c r="F50" s="24"/>
      <c r="G50" s="86"/>
      <c r="H50" s="24"/>
      <c r="I50" s="96"/>
      <c r="J50" s="24"/>
      <c r="K50" s="86"/>
      <c r="L50" s="18"/>
    </row>
    <row r="51" spans="1:12" ht="25.5">
      <c r="A51" s="31"/>
      <c r="B51" s="52" t="s">
        <v>103</v>
      </c>
      <c r="C51" s="57" t="s">
        <v>25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86">
        <v>1520</v>
      </c>
      <c r="L51" s="18">
        <f>SUM(J51:K51)</f>
        <v>1520</v>
      </c>
    </row>
    <row r="52" spans="1:12" ht="25.5">
      <c r="A52" s="31" t="s">
        <v>15</v>
      </c>
      <c r="B52" s="54">
        <v>0.105</v>
      </c>
      <c r="C52" s="55" t="s">
        <v>23</v>
      </c>
      <c r="D52" s="84">
        <f>D46</f>
        <v>0</v>
      </c>
      <c r="E52" s="85">
        <f>E46+E51+E48</f>
        <v>3595</v>
      </c>
      <c r="F52" s="84">
        <f aca="true" t="shared" si="3" ref="F52:L52">F46+F51+F48</f>
        <v>0</v>
      </c>
      <c r="G52" s="85">
        <f t="shared" si="3"/>
        <v>4020</v>
      </c>
      <c r="H52" s="84">
        <f t="shared" si="3"/>
        <v>0</v>
      </c>
      <c r="I52" s="85">
        <f t="shared" si="3"/>
        <v>4020</v>
      </c>
      <c r="J52" s="84">
        <f t="shared" si="3"/>
        <v>0</v>
      </c>
      <c r="K52" s="85">
        <f t="shared" si="3"/>
        <v>4020</v>
      </c>
      <c r="L52" s="85">
        <f t="shared" si="3"/>
        <v>4020</v>
      </c>
    </row>
    <row r="53" spans="1:12" ht="12.75">
      <c r="A53" s="31"/>
      <c r="B53" s="56"/>
      <c r="C53" s="57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.75">
      <c r="A54" s="31"/>
      <c r="B54" s="54">
        <v>0.106</v>
      </c>
      <c r="C54" s="55" t="s">
        <v>26</v>
      </c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2.75">
      <c r="A55" s="31"/>
      <c r="B55" s="32">
        <v>60</v>
      </c>
      <c r="C55" s="57" t="s">
        <v>27</v>
      </c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25.5">
      <c r="A56" s="31"/>
      <c r="B56" s="56" t="s">
        <v>28</v>
      </c>
      <c r="C56" s="57" t="s">
        <v>19</v>
      </c>
      <c r="D56" s="24">
        <v>0</v>
      </c>
      <c r="E56" s="86">
        <v>30021</v>
      </c>
      <c r="F56" s="24">
        <v>0</v>
      </c>
      <c r="G56" s="86">
        <v>31044</v>
      </c>
      <c r="H56" s="24">
        <v>0</v>
      </c>
      <c r="I56" s="96">
        <v>31044</v>
      </c>
      <c r="J56" s="24">
        <v>0</v>
      </c>
      <c r="K56" s="86">
        <f>41388+2283-4458</f>
        <v>39213</v>
      </c>
      <c r="L56" s="18">
        <f>SUM(J56:K56)</f>
        <v>39213</v>
      </c>
    </row>
    <row r="57" spans="1:12" ht="25.5">
      <c r="A57" s="31"/>
      <c r="B57" s="56" t="s">
        <v>29</v>
      </c>
      <c r="C57" s="57" t="s">
        <v>30</v>
      </c>
      <c r="D57" s="24">
        <v>0</v>
      </c>
      <c r="E57" s="86">
        <v>770</v>
      </c>
      <c r="F57" s="24">
        <v>0</v>
      </c>
      <c r="G57" s="86">
        <v>800</v>
      </c>
      <c r="H57" s="24">
        <v>0</v>
      </c>
      <c r="I57" s="96">
        <f>800-3</f>
        <v>797</v>
      </c>
      <c r="J57" s="24">
        <v>0</v>
      </c>
      <c r="K57" s="86">
        <v>1000</v>
      </c>
      <c r="L57" s="18">
        <f>SUM(J57:K57)</f>
        <v>1000</v>
      </c>
    </row>
    <row r="58" spans="1:12" ht="25.5">
      <c r="A58" s="31"/>
      <c r="B58" s="56" t="s">
        <v>31</v>
      </c>
      <c r="C58" s="57" t="s">
        <v>32</v>
      </c>
      <c r="D58" s="87">
        <v>0</v>
      </c>
      <c r="E58" s="88">
        <v>795</v>
      </c>
      <c r="F58" s="87">
        <v>0</v>
      </c>
      <c r="G58" s="88">
        <v>8140</v>
      </c>
      <c r="H58" s="87">
        <v>0</v>
      </c>
      <c r="I58" s="97">
        <f>8140-1</f>
        <v>8139</v>
      </c>
      <c r="J58" s="87">
        <v>0</v>
      </c>
      <c r="K58" s="88">
        <v>100</v>
      </c>
      <c r="L58" s="19">
        <f>SUM(J58:K58)</f>
        <v>100</v>
      </c>
    </row>
    <row r="59" spans="1:12" ht="12.75">
      <c r="A59" s="31" t="s">
        <v>15</v>
      </c>
      <c r="B59" s="32">
        <v>60</v>
      </c>
      <c r="C59" s="57" t="s">
        <v>27</v>
      </c>
      <c r="D59" s="87">
        <f aca="true" t="shared" si="4" ref="D59:L59">SUM(D56:D58)</f>
        <v>0</v>
      </c>
      <c r="E59" s="88">
        <f t="shared" si="4"/>
        <v>31586</v>
      </c>
      <c r="F59" s="87">
        <f>SUM(F56:F58)</f>
        <v>0</v>
      </c>
      <c r="G59" s="88">
        <f>SUM(G56:G58)</f>
        <v>39984</v>
      </c>
      <c r="H59" s="87">
        <f t="shared" si="4"/>
        <v>0</v>
      </c>
      <c r="I59" s="97">
        <f t="shared" si="4"/>
        <v>39980</v>
      </c>
      <c r="J59" s="87">
        <f t="shared" si="4"/>
        <v>0</v>
      </c>
      <c r="K59" s="88">
        <f t="shared" si="4"/>
        <v>40313</v>
      </c>
      <c r="L59" s="88">
        <f t="shared" si="4"/>
        <v>40313</v>
      </c>
    </row>
    <row r="60" spans="1:12" ht="12.75">
      <c r="A60" s="31" t="s">
        <v>15</v>
      </c>
      <c r="B60" s="54">
        <v>0.106</v>
      </c>
      <c r="C60" s="55" t="s">
        <v>26</v>
      </c>
      <c r="D60" s="87">
        <f aca="true" t="shared" si="5" ref="D60:L60">D59</f>
        <v>0</v>
      </c>
      <c r="E60" s="88">
        <f t="shared" si="5"/>
        <v>31586</v>
      </c>
      <c r="F60" s="87">
        <f>F59</f>
        <v>0</v>
      </c>
      <c r="G60" s="88">
        <f>G59</f>
        <v>39984</v>
      </c>
      <c r="H60" s="87">
        <f t="shared" si="5"/>
        <v>0</v>
      </c>
      <c r="I60" s="97">
        <f t="shared" si="5"/>
        <v>39980</v>
      </c>
      <c r="J60" s="87">
        <f t="shared" si="5"/>
        <v>0</v>
      </c>
      <c r="K60" s="88">
        <f t="shared" si="5"/>
        <v>40313</v>
      </c>
      <c r="L60" s="88">
        <f t="shared" si="5"/>
        <v>40313</v>
      </c>
    </row>
    <row r="61" spans="1:12" ht="12.75">
      <c r="A61" s="31"/>
      <c r="B61" s="59"/>
      <c r="C61" s="55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31"/>
      <c r="B62" s="54">
        <v>0.108</v>
      </c>
      <c r="C62" s="55" t="s">
        <v>33</v>
      </c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25.5">
      <c r="A63" s="58"/>
      <c r="B63" s="101" t="s">
        <v>34</v>
      </c>
      <c r="C63" s="99" t="s">
        <v>30</v>
      </c>
      <c r="D63" s="87">
        <v>0</v>
      </c>
      <c r="E63" s="88">
        <v>5279</v>
      </c>
      <c r="F63" s="87">
        <v>0</v>
      </c>
      <c r="G63" s="88">
        <v>4000</v>
      </c>
      <c r="H63" s="87">
        <v>0</v>
      </c>
      <c r="I63" s="97">
        <v>4000</v>
      </c>
      <c r="J63" s="87">
        <v>0</v>
      </c>
      <c r="K63" s="87">
        <v>0</v>
      </c>
      <c r="L63" s="87">
        <f>SUM(J63:K63)</f>
        <v>0</v>
      </c>
    </row>
    <row r="64" spans="1:12" ht="12.75">
      <c r="A64" s="31"/>
      <c r="B64" s="32">
        <v>60</v>
      </c>
      <c r="C64" s="57" t="s">
        <v>107</v>
      </c>
      <c r="D64" s="28"/>
      <c r="E64" s="83"/>
      <c r="F64" s="28"/>
      <c r="G64" s="83"/>
      <c r="H64" s="28"/>
      <c r="I64" s="95"/>
      <c r="J64" s="28"/>
      <c r="K64" s="83"/>
      <c r="L64" s="17"/>
    </row>
    <row r="65" spans="1:12" ht="25.5">
      <c r="A65" s="31"/>
      <c r="B65" s="52" t="s">
        <v>29</v>
      </c>
      <c r="C65" s="57" t="s">
        <v>30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83">
        <v>3000</v>
      </c>
      <c r="L65" s="17">
        <f>SUM(J65:K65)</f>
        <v>3000</v>
      </c>
    </row>
    <row r="66" spans="1:12" ht="12.75">
      <c r="A66" s="31"/>
      <c r="B66" s="52"/>
      <c r="C66" s="57"/>
      <c r="D66" s="28"/>
      <c r="E66" s="83"/>
      <c r="F66" s="28"/>
      <c r="G66" s="83"/>
      <c r="H66" s="28"/>
      <c r="I66" s="95"/>
      <c r="J66" s="28"/>
      <c r="K66" s="83"/>
      <c r="L66" s="17"/>
    </row>
    <row r="67" spans="1:12" ht="12.75">
      <c r="A67" s="31"/>
      <c r="B67" s="32">
        <v>61</v>
      </c>
      <c r="C67" s="57" t="s">
        <v>108</v>
      </c>
      <c r="D67" s="28"/>
      <c r="E67" s="83"/>
      <c r="F67" s="28"/>
      <c r="G67" s="83"/>
      <c r="H67" s="28"/>
      <c r="I67" s="95"/>
      <c r="J67" s="28"/>
      <c r="K67" s="83"/>
      <c r="L67" s="17"/>
    </row>
    <row r="68" spans="1:12" ht="25.5">
      <c r="A68" s="31"/>
      <c r="B68" s="52" t="s">
        <v>48</v>
      </c>
      <c r="C68" s="57" t="s">
        <v>30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83">
        <v>1500</v>
      </c>
      <c r="L68" s="17">
        <f>SUM(J68:K68)</f>
        <v>1500</v>
      </c>
    </row>
    <row r="69" spans="1:12" ht="12.75">
      <c r="A69" s="31" t="s">
        <v>15</v>
      </c>
      <c r="B69" s="54">
        <v>0.108</v>
      </c>
      <c r="C69" s="55" t="s">
        <v>33</v>
      </c>
      <c r="D69" s="84">
        <f>D63</f>
        <v>0</v>
      </c>
      <c r="E69" s="85">
        <f>E63+E68+E65</f>
        <v>5279</v>
      </c>
      <c r="F69" s="84">
        <f aca="true" t="shared" si="6" ref="F69:L69">F63+F68+F65</f>
        <v>0</v>
      </c>
      <c r="G69" s="85">
        <f t="shared" si="6"/>
        <v>4000</v>
      </c>
      <c r="H69" s="84">
        <f t="shared" si="6"/>
        <v>0</v>
      </c>
      <c r="I69" s="85">
        <f t="shared" si="6"/>
        <v>4000</v>
      </c>
      <c r="J69" s="84">
        <f t="shared" si="6"/>
        <v>0</v>
      </c>
      <c r="K69" s="85">
        <f t="shared" si="6"/>
        <v>4500</v>
      </c>
      <c r="L69" s="85">
        <f t="shared" si="6"/>
        <v>4500</v>
      </c>
    </row>
    <row r="70" spans="1:12" ht="12.75">
      <c r="A70" s="31"/>
      <c r="B70" s="59"/>
      <c r="C70" s="55"/>
      <c r="D70" s="18"/>
      <c r="E70" s="18"/>
      <c r="F70" s="18"/>
      <c r="G70" s="18"/>
      <c r="H70" s="18"/>
      <c r="I70" s="91"/>
      <c r="J70" s="18"/>
      <c r="K70" s="18"/>
      <c r="L70" s="18"/>
    </row>
    <row r="71" spans="1:12" ht="12.75">
      <c r="A71" s="31"/>
      <c r="B71" s="60">
        <v>0.8</v>
      </c>
      <c r="C71" s="55" t="s">
        <v>35</v>
      </c>
      <c r="D71" s="17"/>
      <c r="E71" s="4"/>
      <c r="F71" s="17"/>
      <c r="G71" s="17"/>
      <c r="H71" s="17"/>
      <c r="I71" s="90"/>
      <c r="J71" s="17"/>
      <c r="K71" s="17"/>
      <c r="L71" s="17"/>
    </row>
    <row r="72" spans="1:12" ht="25.5">
      <c r="A72" s="31"/>
      <c r="B72" s="56" t="s">
        <v>36</v>
      </c>
      <c r="C72" s="57" t="s">
        <v>32</v>
      </c>
      <c r="D72" s="28">
        <v>0</v>
      </c>
      <c r="E72" s="83">
        <v>12649</v>
      </c>
      <c r="F72" s="28">
        <v>0</v>
      </c>
      <c r="G72" s="83">
        <v>17000</v>
      </c>
      <c r="H72" s="28">
        <v>0</v>
      </c>
      <c r="I72" s="95">
        <f>17000-1</f>
        <v>16999</v>
      </c>
      <c r="J72" s="28">
        <v>0</v>
      </c>
      <c r="K72" s="83">
        <v>17850</v>
      </c>
      <c r="L72" s="17">
        <f>SUM(J72:K72)</f>
        <v>17850</v>
      </c>
    </row>
    <row r="73" spans="1:12" ht="12.75">
      <c r="A73" s="31" t="s">
        <v>15</v>
      </c>
      <c r="B73" s="60">
        <v>0.8</v>
      </c>
      <c r="C73" s="55" t="s">
        <v>35</v>
      </c>
      <c r="D73" s="84">
        <f aca="true" t="shared" si="7" ref="D73:L73">D72</f>
        <v>0</v>
      </c>
      <c r="E73" s="85">
        <f t="shared" si="7"/>
        <v>12649</v>
      </c>
      <c r="F73" s="84">
        <f>F72</f>
        <v>0</v>
      </c>
      <c r="G73" s="85">
        <f>G72</f>
        <v>17000</v>
      </c>
      <c r="H73" s="84">
        <f t="shared" si="7"/>
        <v>0</v>
      </c>
      <c r="I73" s="89">
        <f t="shared" si="7"/>
        <v>16999</v>
      </c>
      <c r="J73" s="84">
        <f t="shared" si="7"/>
        <v>0</v>
      </c>
      <c r="K73" s="85">
        <f t="shared" si="7"/>
        <v>17850</v>
      </c>
      <c r="L73" s="85">
        <f t="shared" si="7"/>
        <v>17850</v>
      </c>
    </row>
    <row r="74" spans="1:12" ht="12.75">
      <c r="A74" s="31" t="s">
        <v>15</v>
      </c>
      <c r="B74" s="59">
        <v>2013</v>
      </c>
      <c r="C74" s="55" t="s">
        <v>1</v>
      </c>
      <c r="D74" s="84">
        <f aca="true" t="shared" si="8" ref="D74:L74">D73+D69+D60+D52+D43+D39+D30</f>
        <v>0</v>
      </c>
      <c r="E74" s="85">
        <f t="shared" si="8"/>
        <v>68505</v>
      </c>
      <c r="F74" s="84">
        <f t="shared" si="8"/>
        <v>0</v>
      </c>
      <c r="G74" s="85">
        <f t="shared" si="8"/>
        <v>83118</v>
      </c>
      <c r="H74" s="84">
        <f t="shared" si="8"/>
        <v>0</v>
      </c>
      <c r="I74" s="89">
        <f t="shared" si="8"/>
        <v>83113</v>
      </c>
      <c r="J74" s="84">
        <f t="shared" si="8"/>
        <v>0</v>
      </c>
      <c r="K74" s="85">
        <f t="shared" si="8"/>
        <v>88175</v>
      </c>
      <c r="L74" s="85">
        <f t="shared" si="8"/>
        <v>88175</v>
      </c>
    </row>
    <row r="75" spans="1:12" ht="12.75">
      <c r="A75" s="31"/>
      <c r="B75" s="59"/>
      <c r="C75" s="57"/>
      <c r="D75" s="18"/>
      <c r="E75" s="18"/>
      <c r="F75" s="18"/>
      <c r="G75" s="18"/>
      <c r="H75" s="20"/>
      <c r="I75" s="18"/>
      <c r="J75" s="18"/>
      <c r="K75" s="18"/>
      <c r="L75" s="18"/>
    </row>
    <row r="76" spans="1:12" ht="12.75">
      <c r="A76" s="61" t="s">
        <v>17</v>
      </c>
      <c r="B76" s="62">
        <v>2014</v>
      </c>
      <c r="C76" s="63" t="s">
        <v>84</v>
      </c>
      <c r="D76" s="18"/>
      <c r="E76" s="18"/>
      <c r="F76" s="18"/>
      <c r="G76" s="18"/>
      <c r="H76" s="20"/>
      <c r="I76" s="18"/>
      <c r="J76" s="18"/>
      <c r="K76" s="18"/>
      <c r="L76" s="18"/>
    </row>
    <row r="77" spans="1:12" ht="12.75">
      <c r="A77" s="31"/>
      <c r="B77" s="60">
        <v>0.8</v>
      </c>
      <c r="C77" s="55" t="s">
        <v>35</v>
      </c>
      <c r="D77" s="18"/>
      <c r="E77" s="18"/>
      <c r="F77" s="18"/>
      <c r="G77" s="18"/>
      <c r="H77" s="20"/>
      <c r="I77" s="18"/>
      <c r="J77" s="18"/>
      <c r="K77" s="18"/>
      <c r="L77" s="18"/>
    </row>
    <row r="78" spans="1:12" ht="12.75">
      <c r="A78" s="31"/>
      <c r="B78" s="32">
        <v>41</v>
      </c>
      <c r="C78" s="57" t="s">
        <v>85</v>
      </c>
      <c r="D78" s="18"/>
      <c r="E78" s="18"/>
      <c r="F78" s="18"/>
      <c r="G78" s="18"/>
      <c r="H78" s="20"/>
      <c r="I78" s="18"/>
      <c r="J78" s="18"/>
      <c r="K78" s="18"/>
      <c r="L78" s="18"/>
    </row>
    <row r="79" spans="1:12" ht="25.5">
      <c r="A79" s="31"/>
      <c r="B79" s="32" t="s">
        <v>86</v>
      </c>
      <c r="C79" s="57" t="s">
        <v>87</v>
      </c>
      <c r="D79" s="24">
        <v>0</v>
      </c>
      <c r="E79" s="96">
        <v>5269</v>
      </c>
      <c r="F79" s="24">
        <v>0</v>
      </c>
      <c r="G79" s="86">
        <v>43600</v>
      </c>
      <c r="H79" s="24">
        <v>0</v>
      </c>
      <c r="I79" s="96">
        <v>43600</v>
      </c>
      <c r="J79" s="24">
        <v>0</v>
      </c>
      <c r="K79" s="86">
        <v>43600</v>
      </c>
      <c r="L79" s="18">
        <f>SUM(J79:K79)</f>
        <v>43600</v>
      </c>
    </row>
    <row r="80" spans="1:12" ht="12.75">
      <c r="A80" s="61" t="s">
        <v>15</v>
      </c>
      <c r="B80" s="32">
        <v>41</v>
      </c>
      <c r="C80" s="57" t="s">
        <v>85</v>
      </c>
      <c r="D80" s="24">
        <f aca="true" t="shared" si="9" ref="D80:L81">D79</f>
        <v>0</v>
      </c>
      <c r="E80" s="89">
        <f t="shared" si="9"/>
        <v>5269</v>
      </c>
      <c r="F80" s="84">
        <f t="shared" si="9"/>
        <v>0</v>
      </c>
      <c r="G80" s="85">
        <f t="shared" si="9"/>
        <v>43600</v>
      </c>
      <c r="H80" s="84">
        <f t="shared" si="9"/>
        <v>0</v>
      </c>
      <c r="I80" s="89">
        <f t="shared" si="9"/>
        <v>43600</v>
      </c>
      <c r="J80" s="84">
        <f t="shared" si="9"/>
        <v>0</v>
      </c>
      <c r="K80" s="85">
        <f t="shared" si="9"/>
        <v>43600</v>
      </c>
      <c r="L80" s="94">
        <f t="shared" si="9"/>
        <v>43600</v>
      </c>
    </row>
    <row r="81" spans="1:12" ht="12.75">
      <c r="A81" s="61" t="s">
        <v>15</v>
      </c>
      <c r="B81" s="60">
        <v>0.8</v>
      </c>
      <c r="C81" s="55" t="s">
        <v>35</v>
      </c>
      <c r="D81" s="24">
        <f t="shared" si="9"/>
        <v>0</v>
      </c>
      <c r="E81" s="96">
        <f t="shared" si="9"/>
        <v>5269</v>
      </c>
      <c r="F81" s="24">
        <f t="shared" si="9"/>
        <v>0</v>
      </c>
      <c r="G81" s="86">
        <f t="shared" si="9"/>
        <v>43600</v>
      </c>
      <c r="H81" s="24">
        <f t="shared" si="9"/>
        <v>0</v>
      </c>
      <c r="I81" s="96">
        <f t="shared" si="9"/>
        <v>43600</v>
      </c>
      <c r="J81" s="24">
        <f t="shared" si="9"/>
        <v>0</v>
      </c>
      <c r="K81" s="86">
        <f t="shared" si="9"/>
        <v>43600</v>
      </c>
      <c r="L81" s="18">
        <f t="shared" si="9"/>
        <v>43600</v>
      </c>
    </row>
    <row r="82" spans="1:12" ht="12.75">
      <c r="A82" s="61" t="s">
        <v>15</v>
      </c>
      <c r="B82" s="62">
        <v>2014</v>
      </c>
      <c r="C82" s="63" t="s">
        <v>84</v>
      </c>
      <c r="D82" s="84">
        <f aca="true" t="shared" si="10" ref="D82:L82">D79</f>
        <v>0</v>
      </c>
      <c r="E82" s="89">
        <f t="shared" si="10"/>
        <v>5269</v>
      </c>
      <c r="F82" s="84">
        <f>F79</f>
        <v>0</v>
      </c>
      <c r="G82" s="85">
        <f>G79</f>
        <v>43600</v>
      </c>
      <c r="H82" s="84">
        <f t="shared" si="10"/>
        <v>0</v>
      </c>
      <c r="I82" s="89">
        <f t="shared" si="10"/>
        <v>43600</v>
      </c>
      <c r="J82" s="84">
        <f t="shared" si="10"/>
        <v>0</v>
      </c>
      <c r="K82" s="85">
        <f t="shared" si="10"/>
        <v>43600</v>
      </c>
      <c r="L82" s="85">
        <f t="shared" si="10"/>
        <v>43600</v>
      </c>
    </row>
    <row r="83" spans="1:12" ht="12.75">
      <c r="A83" s="31"/>
      <c r="B83" s="59"/>
      <c r="C83" s="57"/>
      <c r="D83" s="18"/>
      <c r="E83" s="18"/>
      <c r="F83" s="18"/>
      <c r="G83" s="18"/>
      <c r="H83" s="20"/>
      <c r="I83" s="18"/>
      <c r="J83" s="18"/>
      <c r="K83" s="18"/>
      <c r="L83" s="18"/>
    </row>
    <row r="84" spans="1:12" ht="12.75">
      <c r="A84" s="31" t="s">
        <v>17</v>
      </c>
      <c r="B84" s="59">
        <v>2052</v>
      </c>
      <c r="C84" s="64" t="s">
        <v>3</v>
      </c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31"/>
      <c r="B85" s="65">
        <v>0.09</v>
      </c>
      <c r="C85" s="64" t="s">
        <v>75</v>
      </c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31"/>
      <c r="B86" s="32">
        <v>15</v>
      </c>
      <c r="C86" s="66" t="s">
        <v>37</v>
      </c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25.5">
      <c r="A87" s="31"/>
      <c r="B87" s="32" t="s">
        <v>38</v>
      </c>
      <c r="C87" s="66" t="s">
        <v>19</v>
      </c>
      <c r="D87" s="24">
        <v>0</v>
      </c>
      <c r="E87" s="86">
        <v>42433</v>
      </c>
      <c r="F87" s="24">
        <v>0</v>
      </c>
      <c r="G87" s="86">
        <v>44657</v>
      </c>
      <c r="H87" s="24">
        <v>0</v>
      </c>
      <c r="I87" s="96">
        <v>44657</v>
      </c>
      <c r="J87" s="24">
        <v>0</v>
      </c>
      <c r="K87" s="86">
        <f>42295+1900</f>
        <v>44195</v>
      </c>
      <c r="L87" s="18">
        <f>SUM(J87:K87)</f>
        <v>44195</v>
      </c>
    </row>
    <row r="88" spans="1:12" ht="25.5">
      <c r="A88" s="31"/>
      <c r="B88" s="32" t="s">
        <v>39</v>
      </c>
      <c r="C88" s="66" t="s">
        <v>30</v>
      </c>
      <c r="D88" s="24">
        <v>0</v>
      </c>
      <c r="E88" s="86">
        <v>565</v>
      </c>
      <c r="F88" s="24">
        <v>0</v>
      </c>
      <c r="G88" s="86">
        <v>567</v>
      </c>
      <c r="H88" s="24">
        <v>0</v>
      </c>
      <c r="I88" s="96">
        <v>567</v>
      </c>
      <c r="J88" s="24">
        <v>0</v>
      </c>
      <c r="K88" s="86">
        <v>700</v>
      </c>
      <c r="L88" s="18">
        <f>SUM(J88:K88)</f>
        <v>700</v>
      </c>
    </row>
    <row r="89" spans="1:12" ht="25.5">
      <c r="A89" s="31"/>
      <c r="B89" s="32" t="s">
        <v>40</v>
      </c>
      <c r="C89" s="66" t="s">
        <v>32</v>
      </c>
      <c r="D89" s="24">
        <v>0</v>
      </c>
      <c r="E89" s="86">
        <v>12405</v>
      </c>
      <c r="F89" s="24">
        <v>0</v>
      </c>
      <c r="G89" s="86">
        <v>18000</v>
      </c>
      <c r="H89" s="24">
        <v>0</v>
      </c>
      <c r="I89" s="96">
        <v>18000</v>
      </c>
      <c r="J89" s="24">
        <v>0</v>
      </c>
      <c r="K89" s="86">
        <v>18900</v>
      </c>
      <c r="L89" s="18">
        <f>SUM(J89:K89)</f>
        <v>18900</v>
      </c>
    </row>
    <row r="90" spans="1:12" ht="25.5">
      <c r="A90" s="31"/>
      <c r="B90" s="32" t="s">
        <v>41</v>
      </c>
      <c r="C90" s="66" t="s">
        <v>22</v>
      </c>
      <c r="D90" s="24">
        <v>0</v>
      </c>
      <c r="E90" s="86">
        <v>7332</v>
      </c>
      <c r="F90" s="24">
        <v>0</v>
      </c>
      <c r="G90" s="86">
        <v>7380</v>
      </c>
      <c r="H90" s="24">
        <v>0</v>
      </c>
      <c r="I90" s="96">
        <v>7380</v>
      </c>
      <c r="J90" s="24">
        <v>0</v>
      </c>
      <c r="K90" s="86">
        <f>7749-593</f>
        <v>7156</v>
      </c>
      <c r="L90" s="18">
        <f>SUM(J90:K90)</f>
        <v>7156</v>
      </c>
    </row>
    <row r="91" spans="1:12" ht="25.5">
      <c r="A91" s="31"/>
      <c r="B91" s="32" t="s">
        <v>67</v>
      </c>
      <c r="C91" s="66" t="s">
        <v>68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f>SUM(J91:K91)</f>
        <v>0</v>
      </c>
    </row>
    <row r="92" spans="1:12" ht="12.75">
      <c r="A92" s="31" t="s">
        <v>15</v>
      </c>
      <c r="B92" s="32">
        <v>15</v>
      </c>
      <c r="C92" s="66" t="s">
        <v>37</v>
      </c>
      <c r="D92" s="84">
        <f aca="true" t="shared" si="11" ref="D92:L92">SUM(D87:D91)</f>
        <v>0</v>
      </c>
      <c r="E92" s="85">
        <f t="shared" si="11"/>
        <v>62735</v>
      </c>
      <c r="F92" s="84">
        <f>SUM(F87:F91)</f>
        <v>0</v>
      </c>
      <c r="G92" s="85">
        <f>SUM(G87:G91)</f>
        <v>70604</v>
      </c>
      <c r="H92" s="84">
        <f t="shared" si="11"/>
        <v>0</v>
      </c>
      <c r="I92" s="89">
        <f t="shared" si="11"/>
        <v>70604</v>
      </c>
      <c r="J92" s="84">
        <f t="shared" si="11"/>
        <v>0</v>
      </c>
      <c r="K92" s="85">
        <f t="shared" si="11"/>
        <v>70951</v>
      </c>
      <c r="L92" s="85">
        <f t="shared" si="11"/>
        <v>70951</v>
      </c>
    </row>
    <row r="93" spans="1:12" ht="12.75">
      <c r="A93" s="31"/>
      <c r="B93" s="65"/>
      <c r="C93" s="64"/>
      <c r="D93" s="18"/>
      <c r="E93" s="18"/>
      <c r="F93" s="18"/>
      <c r="G93" s="18"/>
      <c r="H93" s="91"/>
      <c r="I93" s="91"/>
      <c r="J93" s="18"/>
      <c r="K93" s="18"/>
      <c r="L93" s="18"/>
    </row>
    <row r="94" spans="1:12" ht="12.75">
      <c r="A94" s="31"/>
      <c r="B94" s="32">
        <v>44</v>
      </c>
      <c r="C94" s="66" t="s">
        <v>42</v>
      </c>
      <c r="D94" s="22"/>
      <c r="E94" s="22"/>
      <c r="F94" s="22"/>
      <c r="G94" s="22"/>
      <c r="H94" s="92"/>
      <c r="I94" s="92"/>
      <c r="J94" s="22"/>
      <c r="K94" s="22"/>
      <c r="L94" s="22"/>
    </row>
    <row r="95" spans="1:12" ht="12.75">
      <c r="A95" s="31"/>
      <c r="B95" s="32" t="s">
        <v>43</v>
      </c>
      <c r="C95" s="66" t="s">
        <v>19</v>
      </c>
      <c r="D95" s="24">
        <v>0</v>
      </c>
      <c r="E95" s="86">
        <v>15937</v>
      </c>
      <c r="F95" s="24">
        <v>0</v>
      </c>
      <c r="G95" s="86">
        <v>12481</v>
      </c>
      <c r="H95" s="24">
        <v>0</v>
      </c>
      <c r="I95" s="96">
        <f>12481-1</f>
        <v>12480</v>
      </c>
      <c r="J95" s="24">
        <v>0</v>
      </c>
      <c r="K95" s="86">
        <f>16704+4458-1900</f>
        <v>19262</v>
      </c>
      <c r="L95" s="18">
        <f>SUM(J95:K95)</f>
        <v>19262</v>
      </c>
    </row>
    <row r="96" spans="1:12" ht="12.75">
      <c r="A96" s="58"/>
      <c r="B96" s="67" t="s">
        <v>44</v>
      </c>
      <c r="C96" s="100" t="s">
        <v>30</v>
      </c>
      <c r="D96" s="87">
        <v>0</v>
      </c>
      <c r="E96" s="88">
        <v>342</v>
      </c>
      <c r="F96" s="87">
        <v>0</v>
      </c>
      <c r="G96" s="88">
        <v>378</v>
      </c>
      <c r="H96" s="87">
        <v>0</v>
      </c>
      <c r="I96" s="97">
        <v>378</v>
      </c>
      <c r="J96" s="87">
        <v>0</v>
      </c>
      <c r="K96" s="88">
        <v>450</v>
      </c>
      <c r="L96" s="19">
        <f>SUM(J96:K96)</f>
        <v>450</v>
      </c>
    </row>
    <row r="97" spans="1:12" ht="12.75">
      <c r="A97" s="31"/>
      <c r="B97" s="32" t="s">
        <v>106</v>
      </c>
      <c r="C97" s="66" t="s">
        <v>32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8">
        <v>2900</v>
      </c>
      <c r="L97" s="19">
        <f>SUM(J97:K97)</f>
        <v>2900</v>
      </c>
    </row>
    <row r="98" spans="1:12" ht="12.75">
      <c r="A98" s="31" t="s">
        <v>15</v>
      </c>
      <c r="B98" s="32">
        <v>44</v>
      </c>
      <c r="C98" s="66" t="s">
        <v>42</v>
      </c>
      <c r="D98" s="87">
        <f>SUM(D94:D96)</f>
        <v>0</v>
      </c>
      <c r="E98" s="88">
        <f>SUM(E94:E97)</f>
        <v>16279</v>
      </c>
      <c r="F98" s="87">
        <f aca="true" t="shared" si="12" ref="F98:L98">SUM(F94:F97)</f>
        <v>0</v>
      </c>
      <c r="G98" s="88">
        <f t="shared" si="12"/>
        <v>12859</v>
      </c>
      <c r="H98" s="87">
        <f t="shared" si="12"/>
        <v>0</v>
      </c>
      <c r="I98" s="88">
        <f t="shared" si="12"/>
        <v>12858</v>
      </c>
      <c r="J98" s="87">
        <f t="shared" si="12"/>
        <v>0</v>
      </c>
      <c r="K98" s="88">
        <f t="shared" si="12"/>
        <v>22612</v>
      </c>
      <c r="L98" s="88">
        <f t="shared" si="12"/>
        <v>22612</v>
      </c>
    </row>
    <row r="99" spans="1:12" ht="12.75">
      <c r="A99" s="31" t="s">
        <v>15</v>
      </c>
      <c r="B99" s="65">
        <v>0.09</v>
      </c>
      <c r="C99" s="64" t="s">
        <v>75</v>
      </c>
      <c r="D99" s="84">
        <f aca="true" t="shared" si="13" ref="D99:L99">D98+D92</f>
        <v>0</v>
      </c>
      <c r="E99" s="85">
        <f t="shared" si="13"/>
        <v>79014</v>
      </c>
      <c r="F99" s="84">
        <f>F98+F92</f>
        <v>0</v>
      </c>
      <c r="G99" s="85">
        <f>G98+G92</f>
        <v>83463</v>
      </c>
      <c r="H99" s="84">
        <f t="shared" si="13"/>
        <v>0</v>
      </c>
      <c r="I99" s="89">
        <f t="shared" si="13"/>
        <v>83462</v>
      </c>
      <c r="J99" s="84">
        <f t="shared" si="13"/>
        <v>0</v>
      </c>
      <c r="K99" s="85">
        <f t="shared" si="13"/>
        <v>93563</v>
      </c>
      <c r="L99" s="85">
        <f t="shared" si="13"/>
        <v>93563</v>
      </c>
    </row>
    <row r="100" spans="1:12" ht="12.75">
      <c r="A100" s="31" t="s">
        <v>15</v>
      </c>
      <c r="B100" s="59">
        <v>2052</v>
      </c>
      <c r="C100" s="64" t="s">
        <v>3</v>
      </c>
      <c r="D100" s="84">
        <f aca="true" t="shared" si="14" ref="D100:L100">D99</f>
        <v>0</v>
      </c>
      <c r="E100" s="85">
        <f t="shared" si="14"/>
        <v>79014</v>
      </c>
      <c r="F100" s="84">
        <f>F99</f>
        <v>0</v>
      </c>
      <c r="G100" s="85">
        <f>G99</f>
        <v>83463</v>
      </c>
      <c r="H100" s="84">
        <f t="shared" si="14"/>
        <v>0</v>
      </c>
      <c r="I100" s="89">
        <f t="shared" si="14"/>
        <v>83462</v>
      </c>
      <c r="J100" s="84">
        <f t="shared" si="14"/>
        <v>0</v>
      </c>
      <c r="K100" s="85">
        <f t="shared" si="14"/>
        <v>93563</v>
      </c>
      <c r="L100" s="85">
        <f t="shared" si="14"/>
        <v>93563</v>
      </c>
    </row>
    <row r="101" spans="1:12" ht="9" customHeight="1">
      <c r="A101" s="31"/>
      <c r="B101" s="59"/>
      <c r="C101" s="66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68" t="s">
        <v>17</v>
      </c>
      <c r="B102" s="69">
        <v>2056</v>
      </c>
      <c r="C102" s="70" t="s">
        <v>4</v>
      </c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68"/>
      <c r="B103" s="71">
        <v>0.001</v>
      </c>
      <c r="C103" s="70" t="s">
        <v>45</v>
      </c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ht="12.75">
      <c r="A104" s="68"/>
      <c r="B104" s="72">
        <v>61</v>
      </c>
      <c r="C104" s="73" t="s">
        <v>46</v>
      </c>
      <c r="D104" s="22"/>
      <c r="E104" s="22"/>
      <c r="F104" s="22"/>
      <c r="G104" s="22"/>
      <c r="H104" s="92"/>
      <c r="I104" s="92"/>
      <c r="J104" s="22"/>
      <c r="K104" s="22"/>
      <c r="L104" s="22"/>
    </row>
    <row r="105" spans="1:12" ht="12.75">
      <c r="A105" s="68"/>
      <c r="B105" s="56" t="s">
        <v>47</v>
      </c>
      <c r="C105" s="73" t="s">
        <v>19</v>
      </c>
      <c r="D105" s="24">
        <v>0</v>
      </c>
      <c r="E105" s="86">
        <v>21551</v>
      </c>
      <c r="F105" s="24">
        <v>0</v>
      </c>
      <c r="G105" s="86">
        <v>21008</v>
      </c>
      <c r="H105" s="24">
        <v>0</v>
      </c>
      <c r="I105" s="5">
        <v>21008</v>
      </c>
      <c r="J105" s="24">
        <v>0</v>
      </c>
      <c r="K105" s="86">
        <v>24369</v>
      </c>
      <c r="L105" s="18">
        <f aca="true" t="shared" si="15" ref="L105:L110">SUM(J105:K105)</f>
        <v>24369</v>
      </c>
    </row>
    <row r="106" spans="1:12" ht="12.75">
      <c r="A106" s="68"/>
      <c r="B106" s="56" t="s">
        <v>48</v>
      </c>
      <c r="C106" s="73" t="s">
        <v>30</v>
      </c>
      <c r="D106" s="24">
        <v>0</v>
      </c>
      <c r="E106" s="86">
        <v>157</v>
      </c>
      <c r="F106" s="24">
        <v>0</v>
      </c>
      <c r="G106" s="86">
        <v>160</v>
      </c>
      <c r="H106" s="24">
        <v>0</v>
      </c>
      <c r="I106" s="5">
        <v>160</v>
      </c>
      <c r="J106" s="24">
        <v>0</v>
      </c>
      <c r="K106" s="86">
        <v>200</v>
      </c>
      <c r="L106" s="18">
        <f t="shared" si="15"/>
        <v>200</v>
      </c>
    </row>
    <row r="107" spans="1:12" ht="12.75">
      <c r="A107" s="68"/>
      <c r="B107" s="56" t="s">
        <v>49</v>
      </c>
      <c r="C107" s="73" t="s">
        <v>32</v>
      </c>
      <c r="D107" s="24">
        <v>0</v>
      </c>
      <c r="E107" s="86">
        <v>2027</v>
      </c>
      <c r="F107" s="24">
        <v>0</v>
      </c>
      <c r="G107" s="86">
        <v>2288</v>
      </c>
      <c r="H107" s="24">
        <v>0</v>
      </c>
      <c r="I107" s="5">
        <v>2288</v>
      </c>
      <c r="J107" s="24">
        <v>0</v>
      </c>
      <c r="K107" s="86">
        <v>3217</v>
      </c>
      <c r="L107" s="18">
        <f t="shared" si="15"/>
        <v>3217</v>
      </c>
    </row>
    <row r="108" spans="1:12" ht="12.75">
      <c r="A108" s="68"/>
      <c r="B108" s="56" t="s">
        <v>71</v>
      </c>
      <c r="C108" s="73" t="s">
        <v>79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5">
        <v>0</v>
      </c>
      <c r="J108" s="24">
        <v>0</v>
      </c>
      <c r="K108" s="24">
        <v>0</v>
      </c>
      <c r="L108" s="24">
        <f t="shared" si="15"/>
        <v>0</v>
      </c>
    </row>
    <row r="109" spans="1:12" ht="12.75">
      <c r="A109" s="68"/>
      <c r="B109" s="56" t="s">
        <v>50</v>
      </c>
      <c r="C109" s="73" t="s">
        <v>22</v>
      </c>
      <c r="D109" s="28">
        <v>0</v>
      </c>
      <c r="E109" s="83">
        <v>4056</v>
      </c>
      <c r="F109" s="28">
        <v>0</v>
      </c>
      <c r="G109" s="83">
        <v>7600</v>
      </c>
      <c r="H109" s="28">
        <v>0</v>
      </c>
      <c r="I109" s="5">
        <v>7600</v>
      </c>
      <c r="J109" s="28">
        <v>0</v>
      </c>
      <c r="K109" s="83">
        <v>6279</v>
      </c>
      <c r="L109" s="17">
        <f t="shared" si="15"/>
        <v>6279</v>
      </c>
    </row>
    <row r="110" spans="1:12" ht="12.75">
      <c r="A110" s="68"/>
      <c r="B110" s="56" t="s">
        <v>69</v>
      </c>
      <c r="C110" s="73" t="s">
        <v>68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f t="shared" si="15"/>
        <v>0</v>
      </c>
    </row>
    <row r="111" spans="1:12" ht="12.75">
      <c r="A111" s="68" t="s">
        <v>15</v>
      </c>
      <c r="B111" s="72">
        <v>61</v>
      </c>
      <c r="C111" s="73" t="s">
        <v>46</v>
      </c>
      <c r="D111" s="84">
        <f aca="true" t="shared" si="16" ref="D111:L111">SUM(D105:D110)</f>
        <v>0</v>
      </c>
      <c r="E111" s="85">
        <f t="shared" si="16"/>
        <v>27791</v>
      </c>
      <c r="F111" s="84">
        <f>SUM(F105:F110)</f>
        <v>0</v>
      </c>
      <c r="G111" s="85">
        <f>SUM(G105:G110)</f>
        <v>31056</v>
      </c>
      <c r="H111" s="84">
        <f t="shared" si="16"/>
        <v>0</v>
      </c>
      <c r="I111" s="89">
        <f t="shared" si="16"/>
        <v>31056</v>
      </c>
      <c r="J111" s="84">
        <f t="shared" si="16"/>
        <v>0</v>
      </c>
      <c r="K111" s="85">
        <f t="shared" si="16"/>
        <v>34065</v>
      </c>
      <c r="L111" s="85">
        <f t="shared" si="16"/>
        <v>34065</v>
      </c>
    </row>
    <row r="112" spans="1:12" ht="9" customHeight="1">
      <c r="A112" s="68"/>
      <c r="B112" s="72"/>
      <c r="C112" s="73"/>
      <c r="D112" s="23"/>
      <c r="E112" s="23"/>
      <c r="F112" s="23"/>
      <c r="G112" s="23"/>
      <c r="H112" s="93"/>
      <c r="I112" s="93"/>
      <c r="J112" s="23"/>
      <c r="K112" s="23"/>
      <c r="L112" s="23"/>
    </row>
    <row r="113" spans="1:12" ht="12.75">
      <c r="A113" s="68"/>
      <c r="B113" s="72">
        <v>63</v>
      </c>
      <c r="C113" s="73" t="s">
        <v>62</v>
      </c>
      <c r="D113" s="18"/>
      <c r="E113" s="18"/>
      <c r="F113" s="18"/>
      <c r="G113" s="18"/>
      <c r="H113" s="91"/>
      <c r="I113" s="91"/>
      <c r="J113" s="18"/>
      <c r="K113" s="18"/>
      <c r="L113" s="18"/>
    </row>
    <row r="114" spans="1:12" ht="12.75">
      <c r="A114" s="68"/>
      <c r="B114" s="56" t="s">
        <v>63</v>
      </c>
      <c r="C114" s="73" t="s">
        <v>19</v>
      </c>
      <c r="D114" s="24">
        <v>0</v>
      </c>
      <c r="E114" s="86">
        <v>9331</v>
      </c>
      <c r="F114" s="24">
        <v>0</v>
      </c>
      <c r="G114" s="86">
        <v>8874</v>
      </c>
      <c r="H114" s="24">
        <v>0</v>
      </c>
      <c r="I114" s="96">
        <v>8874</v>
      </c>
      <c r="J114" s="24">
        <v>0</v>
      </c>
      <c r="K114" s="86">
        <v>9339</v>
      </c>
      <c r="L114" s="18">
        <f>SUM(J114:K114)</f>
        <v>9339</v>
      </c>
    </row>
    <row r="115" spans="1:12" ht="12.75">
      <c r="A115" s="68"/>
      <c r="B115" s="56" t="s">
        <v>64</v>
      </c>
      <c r="C115" s="73" t="s">
        <v>30</v>
      </c>
      <c r="D115" s="24">
        <v>0</v>
      </c>
      <c r="E115" s="86">
        <v>180</v>
      </c>
      <c r="F115" s="24">
        <v>0</v>
      </c>
      <c r="G115" s="86">
        <v>120</v>
      </c>
      <c r="H115" s="24">
        <v>0</v>
      </c>
      <c r="I115" s="96">
        <v>120</v>
      </c>
      <c r="J115" s="24">
        <v>0</v>
      </c>
      <c r="K115" s="86">
        <v>180</v>
      </c>
      <c r="L115" s="18">
        <f>SUM(J115:K115)</f>
        <v>180</v>
      </c>
    </row>
    <row r="116" spans="1:12" ht="12.75">
      <c r="A116" s="68"/>
      <c r="B116" s="56" t="s">
        <v>65</v>
      </c>
      <c r="C116" s="73" t="s">
        <v>32</v>
      </c>
      <c r="D116" s="24">
        <v>0</v>
      </c>
      <c r="E116" s="86">
        <v>775</v>
      </c>
      <c r="F116" s="24">
        <v>0</v>
      </c>
      <c r="G116" s="86">
        <v>850</v>
      </c>
      <c r="H116" s="24">
        <v>0</v>
      </c>
      <c r="I116" s="96">
        <v>850</v>
      </c>
      <c r="J116" s="24">
        <v>0</v>
      </c>
      <c r="K116" s="86">
        <v>916</v>
      </c>
      <c r="L116" s="18">
        <f>SUM(J116:K116)</f>
        <v>916</v>
      </c>
    </row>
    <row r="117" spans="1:12" ht="12.75">
      <c r="A117" s="68"/>
      <c r="B117" s="56" t="s">
        <v>66</v>
      </c>
      <c r="C117" s="73" t="s">
        <v>22</v>
      </c>
      <c r="D117" s="24">
        <v>0</v>
      </c>
      <c r="E117" s="86">
        <v>1725</v>
      </c>
      <c r="F117" s="24">
        <v>0</v>
      </c>
      <c r="G117" s="86">
        <v>2200</v>
      </c>
      <c r="H117" s="24">
        <v>0</v>
      </c>
      <c r="I117" s="96">
        <v>2200</v>
      </c>
      <c r="J117" s="24">
        <v>0</v>
      </c>
      <c r="K117" s="86">
        <v>2400</v>
      </c>
      <c r="L117" s="18">
        <f>SUM(J117:K117)</f>
        <v>2400</v>
      </c>
    </row>
    <row r="118" spans="1:12" ht="12.75">
      <c r="A118" s="68" t="s">
        <v>15</v>
      </c>
      <c r="B118" s="72">
        <v>63</v>
      </c>
      <c r="C118" s="73" t="s">
        <v>62</v>
      </c>
      <c r="D118" s="84">
        <f aca="true" t="shared" si="17" ref="D118:L118">SUM(D114:D117)</f>
        <v>0</v>
      </c>
      <c r="E118" s="85">
        <f t="shared" si="17"/>
        <v>12011</v>
      </c>
      <c r="F118" s="84">
        <f>SUM(F114:F117)</f>
        <v>0</v>
      </c>
      <c r="G118" s="85">
        <f>SUM(G114:G117)</f>
        <v>12044</v>
      </c>
      <c r="H118" s="84">
        <f t="shared" si="17"/>
        <v>0</v>
      </c>
      <c r="I118" s="89">
        <f t="shared" si="17"/>
        <v>12044</v>
      </c>
      <c r="J118" s="84">
        <f t="shared" si="17"/>
        <v>0</v>
      </c>
      <c r="K118" s="85">
        <f t="shared" si="17"/>
        <v>12835</v>
      </c>
      <c r="L118" s="85">
        <f t="shared" si="17"/>
        <v>12835</v>
      </c>
    </row>
    <row r="119" spans="1:12" ht="12.75">
      <c r="A119" s="68" t="s">
        <v>15</v>
      </c>
      <c r="B119" s="71">
        <v>0.001</v>
      </c>
      <c r="C119" s="70" t="s">
        <v>45</v>
      </c>
      <c r="D119" s="84">
        <f aca="true" t="shared" si="18" ref="D119:L119">D111+D118</f>
        <v>0</v>
      </c>
      <c r="E119" s="85">
        <f t="shared" si="18"/>
        <v>39802</v>
      </c>
      <c r="F119" s="84">
        <f>F111+F118</f>
        <v>0</v>
      </c>
      <c r="G119" s="85">
        <f>G111+G118</f>
        <v>43100</v>
      </c>
      <c r="H119" s="84">
        <f t="shared" si="18"/>
        <v>0</v>
      </c>
      <c r="I119" s="89">
        <f t="shared" si="18"/>
        <v>43100</v>
      </c>
      <c r="J119" s="84">
        <f t="shared" si="18"/>
        <v>0</v>
      </c>
      <c r="K119" s="85">
        <f t="shared" si="18"/>
        <v>46900</v>
      </c>
      <c r="L119" s="85">
        <f t="shared" si="18"/>
        <v>46900</v>
      </c>
    </row>
    <row r="120" spans="1:12" ht="9" customHeight="1">
      <c r="A120" s="68"/>
      <c r="B120" s="71"/>
      <c r="C120" s="70"/>
      <c r="D120" s="23"/>
      <c r="E120" s="23"/>
      <c r="F120" s="23"/>
      <c r="G120" s="23"/>
      <c r="H120" s="93"/>
      <c r="I120" s="93"/>
      <c r="J120" s="23"/>
      <c r="K120" s="23"/>
      <c r="L120" s="23"/>
    </row>
    <row r="121" spans="1:12" ht="12.75">
      <c r="A121" s="68"/>
      <c r="B121" s="71">
        <v>0.102</v>
      </c>
      <c r="C121" s="70" t="s">
        <v>93</v>
      </c>
      <c r="D121" s="18"/>
      <c r="E121" s="18"/>
      <c r="F121" s="18"/>
      <c r="G121" s="18"/>
      <c r="H121" s="91"/>
      <c r="I121" s="91"/>
      <c r="J121" s="18"/>
      <c r="K121" s="18"/>
      <c r="L121" s="18"/>
    </row>
    <row r="122" spans="1:12" ht="12.75">
      <c r="A122" s="68"/>
      <c r="B122" s="72">
        <v>61</v>
      </c>
      <c r="C122" s="73" t="s">
        <v>46</v>
      </c>
      <c r="D122" s="18"/>
      <c r="E122" s="18"/>
      <c r="F122" s="18"/>
      <c r="G122" s="18"/>
      <c r="H122" s="91"/>
      <c r="I122" s="91"/>
      <c r="J122" s="18"/>
      <c r="K122" s="18"/>
      <c r="L122" s="18"/>
    </row>
    <row r="123" spans="1:12" ht="12.75">
      <c r="A123" s="68"/>
      <c r="B123" s="56" t="s">
        <v>71</v>
      </c>
      <c r="C123" s="73" t="s">
        <v>79</v>
      </c>
      <c r="D123" s="87">
        <v>0</v>
      </c>
      <c r="E123" s="97">
        <v>-142</v>
      </c>
      <c r="F123" s="87">
        <v>0</v>
      </c>
      <c r="G123" s="88">
        <v>200</v>
      </c>
      <c r="H123" s="87">
        <v>0</v>
      </c>
      <c r="I123" s="97">
        <v>200</v>
      </c>
      <c r="J123" s="87">
        <v>0</v>
      </c>
      <c r="K123" s="88">
        <v>200</v>
      </c>
      <c r="L123" s="19">
        <f>SUM(J123:K123)</f>
        <v>200</v>
      </c>
    </row>
    <row r="124" spans="1:12" ht="12.75">
      <c r="A124" s="68" t="s">
        <v>15</v>
      </c>
      <c r="B124" s="71">
        <v>0.102</v>
      </c>
      <c r="C124" s="70" t="s">
        <v>93</v>
      </c>
      <c r="D124" s="84">
        <f aca="true" t="shared" si="19" ref="D124:L124">D123</f>
        <v>0</v>
      </c>
      <c r="E124" s="89">
        <f t="shared" si="19"/>
        <v>-142</v>
      </c>
      <c r="F124" s="84">
        <f>F123</f>
        <v>0</v>
      </c>
      <c r="G124" s="85">
        <f>G123</f>
        <v>200</v>
      </c>
      <c r="H124" s="84">
        <f t="shared" si="19"/>
        <v>0</v>
      </c>
      <c r="I124" s="89">
        <f t="shared" si="19"/>
        <v>200</v>
      </c>
      <c r="J124" s="84">
        <f t="shared" si="19"/>
        <v>0</v>
      </c>
      <c r="K124" s="85">
        <f t="shared" si="19"/>
        <v>200</v>
      </c>
      <c r="L124" s="85">
        <f t="shared" si="19"/>
        <v>200</v>
      </c>
    </row>
    <row r="125" spans="1:12" ht="12.75">
      <c r="A125" s="68" t="s">
        <v>15</v>
      </c>
      <c r="B125" s="69">
        <v>2056</v>
      </c>
      <c r="C125" s="70" t="s">
        <v>4</v>
      </c>
      <c r="D125" s="84">
        <f aca="true" t="shared" si="20" ref="D125:L125">D119+D124</f>
        <v>0</v>
      </c>
      <c r="E125" s="85">
        <f t="shared" si="20"/>
        <v>39660</v>
      </c>
      <c r="F125" s="84">
        <f>F119+F124</f>
        <v>0</v>
      </c>
      <c r="G125" s="85">
        <f>G119+G124</f>
        <v>43300</v>
      </c>
      <c r="H125" s="84">
        <f t="shared" si="20"/>
        <v>0</v>
      </c>
      <c r="I125" s="89">
        <f t="shared" si="20"/>
        <v>43300</v>
      </c>
      <c r="J125" s="84">
        <f t="shared" si="20"/>
        <v>0</v>
      </c>
      <c r="K125" s="85">
        <f t="shared" si="20"/>
        <v>47100</v>
      </c>
      <c r="L125" s="85">
        <f t="shared" si="20"/>
        <v>47100</v>
      </c>
    </row>
    <row r="126" spans="1:12" ht="9" customHeight="1">
      <c r="A126" s="68"/>
      <c r="B126" s="69"/>
      <c r="C126" s="70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2.75">
      <c r="A127" s="31" t="s">
        <v>17</v>
      </c>
      <c r="B127" s="59">
        <v>2070</v>
      </c>
      <c r="C127" s="64" t="s">
        <v>5</v>
      </c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25.5">
      <c r="A128" s="31"/>
      <c r="B128" s="71">
        <v>0.115</v>
      </c>
      <c r="C128" s="64" t="s">
        <v>89</v>
      </c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2.75">
      <c r="A129" s="31"/>
      <c r="B129" s="32">
        <v>60</v>
      </c>
      <c r="C129" s="66" t="s">
        <v>51</v>
      </c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 ht="12.75">
      <c r="A130" s="58"/>
      <c r="B130" s="67" t="s">
        <v>28</v>
      </c>
      <c r="C130" s="100" t="s">
        <v>19</v>
      </c>
      <c r="D130" s="87">
        <v>0</v>
      </c>
      <c r="E130" s="88">
        <v>17375</v>
      </c>
      <c r="F130" s="87">
        <v>0</v>
      </c>
      <c r="G130" s="88">
        <v>17375</v>
      </c>
      <c r="H130" s="87">
        <v>0</v>
      </c>
      <c r="I130" s="97">
        <v>17375</v>
      </c>
      <c r="J130" s="87">
        <v>0</v>
      </c>
      <c r="K130" s="88">
        <v>20500</v>
      </c>
      <c r="L130" s="19">
        <f aca="true" t="shared" si="21" ref="L130:L135">SUM(J130:K130)</f>
        <v>20500</v>
      </c>
    </row>
    <row r="131" spans="1:12" ht="12.75">
      <c r="A131" s="31"/>
      <c r="B131" s="32" t="s">
        <v>29</v>
      </c>
      <c r="C131" s="66" t="s">
        <v>30</v>
      </c>
      <c r="D131" s="24">
        <v>0</v>
      </c>
      <c r="E131" s="86">
        <v>410</v>
      </c>
      <c r="F131" s="24">
        <v>0</v>
      </c>
      <c r="G131" s="86">
        <v>410</v>
      </c>
      <c r="H131" s="24">
        <v>0</v>
      </c>
      <c r="I131" s="96">
        <v>410</v>
      </c>
      <c r="J131" s="24">
        <v>0</v>
      </c>
      <c r="K131" s="86">
        <v>410</v>
      </c>
      <c r="L131" s="18">
        <f t="shared" si="21"/>
        <v>410</v>
      </c>
    </row>
    <row r="132" spans="1:12" ht="12.75">
      <c r="A132" s="31"/>
      <c r="B132" s="32" t="s">
        <v>31</v>
      </c>
      <c r="C132" s="66" t="s">
        <v>32</v>
      </c>
      <c r="D132" s="24">
        <v>0</v>
      </c>
      <c r="E132" s="86">
        <v>10630</v>
      </c>
      <c r="F132" s="24">
        <v>0</v>
      </c>
      <c r="G132" s="86">
        <v>12600</v>
      </c>
      <c r="H132" s="24">
        <v>0</v>
      </c>
      <c r="I132" s="96">
        <v>12600</v>
      </c>
      <c r="J132" s="24">
        <v>0</v>
      </c>
      <c r="K132" s="86">
        <v>14500</v>
      </c>
      <c r="L132" s="18">
        <f t="shared" si="21"/>
        <v>14500</v>
      </c>
    </row>
    <row r="133" spans="1:12" ht="12.75">
      <c r="A133" s="31"/>
      <c r="B133" s="32" t="s">
        <v>52</v>
      </c>
      <c r="C133" s="66" t="s">
        <v>53</v>
      </c>
      <c r="D133" s="24">
        <v>0</v>
      </c>
      <c r="E133" s="86">
        <v>1000</v>
      </c>
      <c r="F133" s="24">
        <v>0</v>
      </c>
      <c r="G133" s="86">
        <v>1200</v>
      </c>
      <c r="H133" s="24">
        <v>0</v>
      </c>
      <c r="I133" s="96">
        <v>1200</v>
      </c>
      <c r="J133" s="24">
        <v>0</v>
      </c>
      <c r="K133" s="86">
        <v>2500</v>
      </c>
      <c r="L133" s="18">
        <f t="shared" si="21"/>
        <v>2500</v>
      </c>
    </row>
    <row r="134" spans="1:12" ht="12.75">
      <c r="A134" s="31"/>
      <c r="B134" s="32" t="s">
        <v>54</v>
      </c>
      <c r="C134" s="66" t="s">
        <v>22</v>
      </c>
      <c r="D134" s="24">
        <v>0</v>
      </c>
      <c r="E134" s="86">
        <v>2750</v>
      </c>
      <c r="F134" s="24">
        <v>0</v>
      </c>
      <c r="G134" s="86">
        <v>5750</v>
      </c>
      <c r="H134" s="24">
        <v>0</v>
      </c>
      <c r="I134" s="95">
        <v>5750</v>
      </c>
      <c r="J134" s="24">
        <v>0</v>
      </c>
      <c r="K134" s="86">
        <v>15000</v>
      </c>
      <c r="L134" s="18">
        <f t="shared" si="21"/>
        <v>15000</v>
      </c>
    </row>
    <row r="135" spans="1:12" ht="12.75">
      <c r="A135" s="31"/>
      <c r="B135" s="32" t="s">
        <v>55</v>
      </c>
      <c r="C135" s="66" t="s">
        <v>56</v>
      </c>
      <c r="D135" s="87">
        <v>0</v>
      </c>
      <c r="E135" s="88">
        <v>1750</v>
      </c>
      <c r="F135" s="87">
        <v>0</v>
      </c>
      <c r="G135" s="88">
        <v>2500</v>
      </c>
      <c r="H135" s="87">
        <v>0</v>
      </c>
      <c r="I135" s="97">
        <v>2500</v>
      </c>
      <c r="J135" s="87">
        <v>0</v>
      </c>
      <c r="K135" s="88">
        <v>7000</v>
      </c>
      <c r="L135" s="19">
        <f t="shared" si="21"/>
        <v>7000</v>
      </c>
    </row>
    <row r="136" spans="1:12" ht="12.75">
      <c r="A136" s="31" t="s">
        <v>15</v>
      </c>
      <c r="B136" s="32">
        <v>60</v>
      </c>
      <c r="C136" s="66" t="s">
        <v>51</v>
      </c>
      <c r="D136" s="87">
        <f aca="true" t="shared" si="22" ref="D136:L136">SUM(D130:D135)</f>
        <v>0</v>
      </c>
      <c r="E136" s="88">
        <f t="shared" si="22"/>
        <v>33915</v>
      </c>
      <c r="F136" s="87">
        <f>SUM(F130:F135)</f>
        <v>0</v>
      </c>
      <c r="G136" s="88">
        <f>SUM(G130:G135)</f>
        <v>39835</v>
      </c>
      <c r="H136" s="87">
        <f t="shared" si="22"/>
        <v>0</v>
      </c>
      <c r="I136" s="88">
        <f>SUM(I130:I135)</f>
        <v>39835</v>
      </c>
      <c r="J136" s="87">
        <f t="shared" si="22"/>
        <v>0</v>
      </c>
      <c r="K136" s="88">
        <f t="shared" si="22"/>
        <v>59910</v>
      </c>
      <c r="L136" s="88">
        <f t="shared" si="22"/>
        <v>59910</v>
      </c>
    </row>
    <row r="137" spans="1:12" ht="12.75">
      <c r="A137" s="31"/>
      <c r="B137" s="32"/>
      <c r="C137" s="66"/>
      <c r="D137" s="24"/>
      <c r="E137" s="86"/>
      <c r="F137" s="24"/>
      <c r="G137" s="86"/>
      <c r="H137" s="24"/>
      <c r="I137" s="86"/>
      <c r="J137" s="24"/>
      <c r="K137" s="86"/>
      <c r="L137" s="86"/>
    </row>
    <row r="138" spans="1:12" ht="12.75">
      <c r="A138" s="68"/>
      <c r="B138" s="72">
        <v>61</v>
      </c>
      <c r="C138" s="73" t="s">
        <v>96</v>
      </c>
      <c r="D138" s="24"/>
      <c r="E138" s="86"/>
      <c r="F138" s="24"/>
      <c r="G138" s="86"/>
      <c r="H138" s="24"/>
      <c r="I138" s="86"/>
      <c r="J138" s="24"/>
      <c r="K138" s="86"/>
      <c r="L138" s="86"/>
    </row>
    <row r="139" spans="1:12" ht="12.75">
      <c r="A139" s="68"/>
      <c r="B139" s="56" t="s">
        <v>47</v>
      </c>
      <c r="C139" s="73" t="s">
        <v>19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86">
        <v>670</v>
      </c>
      <c r="J139" s="24">
        <v>0</v>
      </c>
      <c r="K139" s="96">
        <v>1340</v>
      </c>
      <c r="L139" s="18">
        <f>SUM(J139:K139)</f>
        <v>1340</v>
      </c>
    </row>
    <row r="140" spans="1:12" ht="12.75">
      <c r="A140" s="68"/>
      <c r="B140" s="56" t="s">
        <v>48</v>
      </c>
      <c r="C140" s="73" t="s">
        <v>30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86">
        <v>20</v>
      </c>
      <c r="J140" s="24">
        <v>0</v>
      </c>
      <c r="K140" s="96">
        <v>40</v>
      </c>
      <c r="L140" s="18">
        <f>SUM(J140:K140)</f>
        <v>40</v>
      </c>
    </row>
    <row r="141" spans="1:12" ht="12.75">
      <c r="A141" s="68"/>
      <c r="B141" s="56" t="s">
        <v>49</v>
      </c>
      <c r="C141" s="73" t="s">
        <v>32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86">
        <v>600</v>
      </c>
      <c r="J141" s="24">
        <v>0</v>
      </c>
      <c r="K141" s="96">
        <v>1000</v>
      </c>
      <c r="L141" s="18">
        <f>SUM(J141:K141)</f>
        <v>1000</v>
      </c>
    </row>
    <row r="142" spans="1:12" ht="12.75">
      <c r="A142" s="68"/>
      <c r="B142" s="56" t="s">
        <v>71</v>
      </c>
      <c r="C142" s="73" t="s">
        <v>79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f>SUM(J142:K142)</f>
        <v>0</v>
      </c>
    </row>
    <row r="143" spans="1:12" ht="12.75">
      <c r="A143" s="68"/>
      <c r="B143" s="56" t="s">
        <v>50</v>
      </c>
      <c r="C143" s="73" t="s">
        <v>22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86">
        <v>100</v>
      </c>
      <c r="J143" s="24">
        <v>0</v>
      </c>
      <c r="K143" s="96">
        <v>200</v>
      </c>
      <c r="L143" s="18">
        <f>SUM(J143:K143)</f>
        <v>200</v>
      </c>
    </row>
    <row r="144" spans="1:12" ht="12.75">
      <c r="A144" s="68" t="s">
        <v>15</v>
      </c>
      <c r="B144" s="72">
        <v>61</v>
      </c>
      <c r="C144" s="73" t="s">
        <v>96</v>
      </c>
      <c r="D144" s="84">
        <f aca="true" t="shared" si="23" ref="D144:L144">SUM(D138:D143)</f>
        <v>0</v>
      </c>
      <c r="E144" s="84">
        <f t="shared" si="23"/>
        <v>0</v>
      </c>
      <c r="F144" s="84">
        <f t="shared" si="23"/>
        <v>0</v>
      </c>
      <c r="G144" s="84">
        <f t="shared" si="23"/>
        <v>0</v>
      </c>
      <c r="H144" s="84">
        <f t="shared" si="23"/>
        <v>0</v>
      </c>
      <c r="I144" s="85">
        <f t="shared" si="23"/>
        <v>1390</v>
      </c>
      <c r="J144" s="84">
        <f t="shared" si="23"/>
        <v>0</v>
      </c>
      <c r="K144" s="89">
        <f t="shared" si="23"/>
        <v>2580</v>
      </c>
      <c r="L144" s="85">
        <f t="shared" si="23"/>
        <v>2580</v>
      </c>
    </row>
    <row r="145" spans="1:12" ht="25.5">
      <c r="A145" s="68" t="s">
        <v>15</v>
      </c>
      <c r="B145" s="71">
        <v>0.115</v>
      </c>
      <c r="C145" s="64" t="s">
        <v>89</v>
      </c>
      <c r="D145" s="84">
        <f aca="true" t="shared" si="24" ref="D145:L145">D144+D136</f>
        <v>0</v>
      </c>
      <c r="E145" s="89">
        <f t="shared" si="24"/>
        <v>33915</v>
      </c>
      <c r="F145" s="84">
        <f t="shared" si="24"/>
        <v>0</v>
      </c>
      <c r="G145" s="89">
        <f t="shared" si="24"/>
        <v>39835</v>
      </c>
      <c r="H145" s="84">
        <f t="shared" si="24"/>
        <v>0</v>
      </c>
      <c r="I145" s="89">
        <f t="shared" si="24"/>
        <v>41225</v>
      </c>
      <c r="J145" s="84">
        <f t="shared" si="24"/>
        <v>0</v>
      </c>
      <c r="K145" s="89">
        <f t="shared" si="24"/>
        <v>62490</v>
      </c>
      <c r="L145" s="89">
        <f t="shared" si="24"/>
        <v>62490</v>
      </c>
    </row>
    <row r="146" spans="1:12" ht="12.75">
      <c r="A146" s="68" t="s">
        <v>15</v>
      </c>
      <c r="B146" s="59">
        <v>2070</v>
      </c>
      <c r="C146" s="64" t="s">
        <v>5</v>
      </c>
      <c r="D146" s="84">
        <f aca="true" t="shared" si="25" ref="D146:L146">D145</f>
        <v>0</v>
      </c>
      <c r="E146" s="89">
        <f t="shared" si="25"/>
        <v>33915</v>
      </c>
      <c r="F146" s="84">
        <f t="shared" si="25"/>
        <v>0</v>
      </c>
      <c r="G146" s="89">
        <f t="shared" si="25"/>
        <v>39835</v>
      </c>
      <c r="H146" s="84">
        <f t="shared" si="25"/>
        <v>0</v>
      </c>
      <c r="I146" s="89">
        <f t="shared" si="25"/>
        <v>41225</v>
      </c>
      <c r="J146" s="84">
        <f t="shared" si="25"/>
        <v>0</v>
      </c>
      <c r="K146" s="89">
        <f t="shared" si="25"/>
        <v>62490</v>
      </c>
      <c r="L146" s="89">
        <f t="shared" si="25"/>
        <v>62490</v>
      </c>
    </row>
    <row r="147" spans="1:12" ht="12.75">
      <c r="A147" s="68"/>
      <c r="B147" s="5"/>
      <c r="D147" s="24"/>
      <c r="E147" s="86"/>
      <c r="F147" s="24"/>
      <c r="G147" s="86"/>
      <c r="H147" s="24"/>
      <c r="I147" s="86"/>
      <c r="J147" s="24"/>
      <c r="K147" s="86"/>
      <c r="L147" s="86"/>
    </row>
    <row r="148" spans="1:12" ht="12.75">
      <c r="A148" s="31" t="s">
        <v>17</v>
      </c>
      <c r="B148" s="59">
        <v>2075</v>
      </c>
      <c r="C148" s="64" t="s">
        <v>60</v>
      </c>
      <c r="D148" s="20"/>
      <c r="E148" s="18"/>
      <c r="F148" s="18"/>
      <c r="G148" s="18"/>
      <c r="H148" s="18"/>
      <c r="I148" s="18"/>
      <c r="J148" s="18"/>
      <c r="K148" s="18"/>
      <c r="L148" s="18"/>
    </row>
    <row r="149" spans="1:12" ht="25.5">
      <c r="A149" s="31"/>
      <c r="B149" s="71">
        <v>0.104</v>
      </c>
      <c r="C149" s="64" t="s">
        <v>61</v>
      </c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25.5">
      <c r="A150" s="31"/>
      <c r="B150" s="32" t="s">
        <v>20</v>
      </c>
      <c r="C150" s="66" t="s">
        <v>72</v>
      </c>
      <c r="D150" s="87">
        <v>0</v>
      </c>
      <c r="E150" s="88">
        <v>364</v>
      </c>
      <c r="F150" s="87">
        <v>0</v>
      </c>
      <c r="G150" s="88">
        <v>1500</v>
      </c>
      <c r="H150" s="87">
        <v>0</v>
      </c>
      <c r="I150" s="97">
        <v>1500</v>
      </c>
      <c r="J150" s="87">
        <v>0</v>
      </c>
      <c r="K150" s="88">
        <v>1500</v>
      </c>
      <c r="L150" s="19">
        <f>SUM(J150:K150)</f>
        <v>1500</v>
      </c>
    </row>
    <row r="151" spans="1:12" ht="25.5">
      <c r="A151" s="31" t="s">
        <v>15</v>
      </c>
      <c r="B151" s="71">
        <v>0.104</v>
      </c>
      <c r="C151" s="64" t="s">
        <v>61</v>
      </c>
      <c r="D151" s="87">
        <f aca="true" t="shared" si="26" ref="D151:L152">D150</f>
        <v>0</v>
      </c>
      <c r="E151" s="88">
        <f t="shared" si="26"/>
        <v>364</v>
      </c>
      <c r="F151" s="87">
        <f>F150</f>
        <v>0</v>
      </c>
      <c r="G151" s="88">
        <f>G150</f>
        <v>1500</v>
      </c>
      <c r="H151" s="87">
        <f t="shared" si="26"/>
        <v>0</v>
      </c>
      <c r="I151" s="97">
        <f t="shared" si="26"/>
        <v>1500</v>
      </c>
      <c r="J151" s="87">
        <f t="shared" si="26"/>
        <v>0</v>
      </c>
      <c r="K151" s="88">
        <f t="shared" si="26"/>
        <v>1500</v>
      </c>
      <c r="L151" s="88">
        <f t="shared" si="26"/>
        <v>1500</v>
      </c>
    </row>
    <row r="152" spans="1:12" ht="12.75">
      <c r="A152" s="31" t="s">
        <v>15</v>
      </c>
      <c r="B152" s="59">
        <v>2075</v>
      </c>
      <c r="C152" s="64" t="s">
        <v>60</v>
      </c>
      <c r="D152" s="87">
        <f t="shared" si="26"/>
        <v>0</v>
      </c>
      <c r="E152" s="88">
        <f t="shared" si="26"/>
        <v>364</v>
      </c>
      <c r="F152" s="87">
        <f>F151</f>
        <v>0</v>
      </c>
      <c r="G152" s="88">
        <f>G151</f>
        <v>1500</v>
      </c>
      <c r="H152" s="87">
        <f t="shared" si="26"/>
        <v>0</v>
      </c>
      <c r="I152" s="97">
        <f t="shared" si="26"/>
        <v>1500</v>
      </c>
      <c r="J152" s="87">
        <f t="shared" si="26"/>
        <v>0</v>
      </c>
      <c r="K152" s="88">
        <f t="shared" si="26"/>
        <v>1500</v>
      </c>
      <c r="L152" s="88">
        <f t="shared" si="26"/>
        <v>1500</v>
      </c>
    </row>
    <row r="153" spans="1:12" ht="12.75">
      <c r="A153" s="31"/>
      <c r="B153" s="59"/>
      <c r="C153" s="64"/>
      <c r="D153" s="18"/>
      <c r="E153" s="18"/>
      <c r="F153" s="18"/>
      <c r="G153" s="18"/>
      <c r="H153" s="18"/>
      <c r="I153" s="91"/>
      <c r="J153" s="18"/>
      <c r="K153" s="18"/>
      <c r="L153" s="18"/>
    </row>
    <row r="154" spans="1:12" ht="12.75">
      <c r="A154" s="68" t="s">
        <v>17</v>
      </c>
      <c r="B154" s="69">
        <v>2235</v>
      </c>
      <c r="C154" s="70" t="s">
        <v>6</v>
      </c>
      <c r="D154" s="18"/>
      <c r="E154" s="18"/>
      <c r="F154" s="18"/>
      <c r="G154" s="18"/>
      <c r="H154" s="18"/>
      <c r="I154" s="91"/>
      <c r="J154" s="18"/>
      <c r="K154" s="18"/>
      <c r="L154" s="18"/>
    </row>
    <row r="155" spans="1:12" ht="25.5">
      <c r="A155" s="31"/>
      <c r="B155" s="76">
        <v>60</v>
      </c>
      <c r="C155" s="73" t="s">
        <v>82</v>
      </c>
      <c r="D155" s="18"/>
      <c r="E155" s="18"/>
      <c r="F155" s="18"/>
      <c r="G155" s="18"/>
      <c r="H155" s="18"/>
      <c r="I155" s="91"/>
      <c r="J155" s="18"/>
      <c r="K155" s="18"/>
      <c r="L155" s="18"/>
    </row>
    <row r="156" spans="1:12" ht="12.75">
      <c r="A156" s="68"/>
      <c r="B156" s="65">
        <v>60.2</v>
      </c>
      <c r="C156" s="70" t="s">
        <v>57</v>
      </c>
      <c r="D156" s="22"/>
      <c r="E156" s="22"/>
      <c r="F156" s="22"/>
      <c r="G156" s="22"/>
      <c r="H156" s="22"/>
      <c r="I156" s="92"/>
      <c r="J156" s="22"/>
      <c r="K156" s="22"/>
      <c r="L156" s="22"/>
    </row>
    <row r="157" spans="1:12" ht="12.75">
      <c r="A157" s="68"/>
      <c r="B157" s="32">
        <v>15</v>
      </c>
      <c r="C157" s="73" t="s">
        <v>37</v>
      </c>
      <c r="D157" s="22"/>
      <c r="E157" s="22"/>
      <c r="F157" s="22"/>
      <c r="G157" s="22"/>
      <c r="H157" s="22"/>
      <c r="I157" s="92"/>
      <c r="J157" s="22"/>
      <c r="K157" s="22"/>
      <c r="L157" s="22"/>
    </row>
    <row r="158" spans="1:12" ht="12.75">
      <c r="A158" s="68"/>
      <c r="B158" s="56" t="s">
        <v>58</v>
      </c>
      <c r="C158" s="73" t="s">
        <v>80</v>
      </c>
      <c r="D158" s="24">
        <v>0</v>
      </c>
      <c r="E158" s="86">
        <v>6500</v>
      </c>
      <c r="F158" s="24">
        <v>0</v>
      </c>
      <c r="G158" s="86">
        <v>15800</v>
      </c>
      <c r="H158" s="24">
        <v>0</v>
      </c>
      <c r="I158" s="96">
        <v>15800</v>
      </c>
      <c r="J158" s="24">
        <v>0</v>
      </c>
      <c r="K158" s="86">
        <v>15325</v>
      </c>
      <c r="L158" s="18">
        <f>SUM(J158:K158)</f>
        <v>15325</v>
      </c>
    </row>
    <row r="159" spans="1:12" ht="12.75">
      <c r="A159" s="74" t="s">
        <v>15</v>
      </c>
      <c r="B159" s="67">
        <v>15</v>
      </c>
      <c r="C159" s="75" t="s">
        <v>37</v>
      </c>
      <c r="D159" s="84">
        <f aca="true" t="shared" si="27" ref="D159:J162">D158</f>
        <v>0</v>
      </c>
      <c r="E159" s="85">
        <f t="shared" si="27"/>
        <v>6500</v>
      </c>
      <c r="F159" s="84">
        <f aca="true" t="shared" si="28" ref="F159:G162">F158</f>
        <v>0</v>
      </c>
      <c r="G159" s="85">
        <f t="shared" si="28"/>
        <v>15800</v>
      </c>
      <c r="H159" s="84">
        <f t="shared" si="27"/>
        <v>0</v>
      </c>
      <c r="I159" s="89">
        <f t="shared" si="27"/>
        <v>15800</v>
      </c>
      <c r="J159" s="84">
        <f t="shared" si="27"/>
        <v>0</v>
      </c>
      <c r="K159" s="85">
        <f aca="true" t="shared" si="29" ref="K159:L162">K158</f>
        <v>15325</v>
      </c>
      <c r="L159" s="85">
        <f t="shared" si="29"/>
        <v>15325</v>
      </c>
    </row>
    <row r="160" spans="1:12" ht="12.75">
      <c r="A160" s="68" t="s">
        <v>15</v>
      </c>
      <c r="B160" s="65">
        <v>60.2</v>
      </c>
      <c r="C160" s="70" t="s">
        <v>57</v>
      </c>
      <c r="D160" s="87">
        <f t="shared" si="27"/>
        <v>0</v>
      </c>
      <c r="E160" s="88">
        <f t="shared" si="27"/>
        <v>6500</v>
      </c>
      <c r="F160" s="87">
        <f t="shared" si="28"/>
        <v>0</v>
      </c>
      <c r="G160" s="88">
        <f t="shared" si="28"/>
        <v>15800</v>
      </c>
      <c r="H160" s="87">
        <f t="shared" si="27"/>
        <v>0</v>
      </c>
      <c r="I160" s="97">
        <f t="shared" si="27"/>
        <v>15800</v>
      </c>
      <c r="J160" s="87">
        <f t="shared" si="27"/>
        <v>0</v>
      </c>
      <c r="K160" s="88">
        <f t="shared" si="29"/>
        <v>15325</v>
      </c>
      <c r="L160" s="88">
        <f t="shared" si="29"/>
        <v>15325</v>
      </c>
    </row>
    <row r="161" spans="1:12" ht="25.5">
      <c r="A161" s="68" t="s">
        <v>15</v>
      </c>
      <c r="B161" s="76">
        <v>60</v>
      </c>
      <c r="C161" s="73" t="s">
        <v>82</v>
      </c>
      <c r="D161" s="28">
        <f t="shared" si="27"/>
        <v>0</v>
      </c>
      <c r="E161" s="83">
        <f t="shared" si="27"/>
        <v>6500</v>
      </c>
      <c r="F161" s="28">
        <f t="shared" si="28"/>
        <v>0</v>
      </c>
      <c r="G161" s="83">
        <f t="shared" si="28"/>
        <v>15800</v>
      </c>
      <c r="H161" s="28">
        <f t="shared" si="27"/>
        <v>0</v>
      </c>
      <c r="I161" s="95">
        <f t="shared" si="27"/>
        <v>15800</v>
      </c>
      <c r="J161" s="28">
        <f t="shared" si="27"/>
        <v>0</v>
      </c>
      <c r="K161" s="83">
        <f t="shared" si="29"/>
        <v>15325</v>
      </c>
      <c r="L161" s="83">
        <f t="shared" si="29"/>
        <v>15325</v>
      </c>
    </row>
    <row r="162" spans="1:12" ht="12.75">
      <c r="A162" s="77" t="s">
        <v>15</v>
      </c>
      <c r="B162" s="78">
        <v>2235</v>
      </c>
      <c r="C162" s="79" t="s">
        <v>6</v>
      </c>
      <c r="D162" s="84">
        <f t="shared" si="27"/>
        <v>0</v>
      </c>
      <c r="E162" s="85">
        <f t="shared" si="27"/>
        <v>6500</v>
      </c>
      <c r="F162" s="84">
        <f t="shared" si="28"/>
        <v>0</v>
      </c>
      <c r="G162" s="85">
        <f t="shared" si="28"/>
        <v>15800</v>
      </c>
      <c r="H162" s="84">
        <f t="shared" si="27"/>
        <v>0</v>
      </c>
      <c r="I162" s="89">
        <f t="shared" si="27"/>
        <v>15800</v>
      </c>
      <c r="J162" s="84">
        <f t="shared" si="27"/>
        <v>0</v>
      </c>
      <c r="K162" s="85">
        <f t="shared" si="29"/>
        <v>15325</v>
      </c>
      <c r="L162" s="85">
        <f t="shared" si="29"/>
        <v>15325</v>
      </c>
    </row>
    <row r="163" spans="1:12" ht="12.75">
      <c r="A163" s="80" t="s">
        <v>15</v>
      </c>
      <c r="B163" s="81"/>
      <c r="C163" s="82" t="s">
        <v>16</v>
      </c>
      <c r="D163" s="87">
        <f>D144+D100+D74+D162+D125+D152+D82</f>
        <v>0</v>
      </c>
      <c r="E163" s="88">
        <f aca="true" t="shared" si="30" ref="E163:L163">E146+E100+E74+E162+E125+E152+E82</f>
        <v>233227</v>
      </c>
      <c r="F163" s="87">
        <f t="shared" si="30"/>
        <v>0</v>
      </c>
      <c r="G163" s="88">
        <f t="shared" si="30"/>
        <v>310616</v>
      </c>
      <c r="H163" s="87">
        <f t="shared" si="30"/>
        <v>0</v>
      </c>
      <c r="I163" s="88">
        <f t="shared" si="30"/>
        <v>312000</v>
      </c>
      <c r="J163" s="87">
        <f t="shared" si="30"/>
        <v>0</v>
      </c>
      <c r="K163" s="88">
        <f t="shared" si="30"/>
        <v>351753</v>
      </c>
      <c r="L163" s="88">
        <f t="shared" si="30"/>
        <v>351753</v>
      </c>
    </row>
    <row r="164" spans="1:12" ht="12.75">
      <c r="A164" s="80" t="s">
        <v>15</v>
      </c>
      <c r="B164" s="81"/>
      <c r="C164" s="82" t="s">
        <v>7</v>
      </c>
      <c r="D164" s="87">
        <f aca="true" t="shared" si="31" ref="D164:L164">D163</f>
        <v>0</v>
      </c>
      <c r="E164" s="88">
        <f t="shared" si="31"/>
        <v>233227</v>
      </c>
      <c r="F164" s="87">
        <f t="shared" si="31"/>
        <v>0</v>
      </c>
      <c r="G164" s="88">
        <f t="shared" si="31"/>
        <v>310616</v>
      </c>
      <c r="H164" s="87">
        <f t="shared" si="31"/>
        <v>0</v>
      </c>
      <c r="I164" s="88">
        <f t="shared" si="31"/>
        <v>312000</v>
      </c>
      <c r="J164" s="87">
        <f t="shared" si="31"/>
        <v>0</v>
      </c>
      <c r="K164" s="88">
        <f t="shared" si="31"/>
        <v>351753</v>
      </c>
      <c r="L164" s="88">
        <f t="shared" si="31"/>
        <v>351753</v>
      </c>
    </row>
    <row r="165" spans="3:12" ht="12.75">
      <c r="C165" s="7"/>
      <c r="D165" s="17"/>
      <c r="E165" s="17"/>
      <c r="F165" s="17"/>
      <c r="G165" s="17"/>
      <c r="H165" s="17"/>
      <c r="I165" s="17"/>
      <c r="J165" s="17"/>
      <c r="K165" s="17"/>
      <c r="L165" s="17"/>
    </row>
  </sheetData>
  <sheetProtection/>
  <autoFilter ref="A18:L165"/>
  <mergeCells count="10">
    <mergeCell ref="D17:E17"/>
    <mergeCell ref="F17:G17"/>
    <mergeCell ref="H17:I17"/>
    <mergeCell ref="J17:L17"/>
    <mergeCell ref="A1:L1"/>
    <mergeCell ref="A2:L2"/>
    <mergeCell ref="D16:E16"/>
    <mergeCell ref="F16:G16"/>
    <mergeCell ref="H16:I16"/>
    <mergeCell ref="J16:L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6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2012-06-23T09:42:18Z</cp:lastPrinted>
  <dcterms:created xsi:type="dcterms:W3CDTF">2004-06-02T16:16:51Z</dcterms:created>
  <dcterms:modified xsi:type="dcterms:W3CDTF">2012-06-23T09:42:31Z</dcterms:modified>
  <cp:category/>
  <cp:version/>
  <cp:contentType/>
  <cp:contentStatus/>
</cp:coreProperties>
</file>